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45" windowWidth="11805" windowHeight="5565" activeTab="2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1'!$A$23:$D$28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<sst xmlns="http://schemas.openxmlformats.org/spreadsheetml/2006/main" count="461" uniqueCount="377">
  <si>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</si>
  <si>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</si>
  <si>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</si>
  <si>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</si>
  <si>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</si>
  <si>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</si>
  <si>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</si>
  <si>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</si>
  <si>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</si>
  <si>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</si>
  <si>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</si>
  <si>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</si>
  <si>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</si>
  <si>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</si>
  <si>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</si>
  <si>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</si>
  <si>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</si>
  <si>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</si>
  <si>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</si>
  <si>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</si>
  <si>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</si>
  <si>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</si>
  <si>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</si>
  <si>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</si>
  <si>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</si>
  <si>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</si>
  <si>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</si>
  <si>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</si>
  <si>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</si>
  <si>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</si>
  <si>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</si>
  <si>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</si>
  <si>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</si>
  <si>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</si>
  <si>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</si>
  <si>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</si>
  <si>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</si>
  <si>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</si>
  <si>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</si>
  <si>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</si>
  <si>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</si>
  <si>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</si>
  <si>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</si>
  <si>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</si>
  <si>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</si>
  <si>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</si>
  <si>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</si>
  <si>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</si>
  <si>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</si>
  <si>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</si>
  <si>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</si>
  <si>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</si>
  <si>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</si>
  <si>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</si>
  <si>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</si>
  <si>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</si>
  <si>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</si>
  <si>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</si>
  <si>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</si>
  <si>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</si>
  <si>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</si>
  <si>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</si>
  <si>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</si>
  <si>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</si>
  <si>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</si>
  <si>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</si>
  <si>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</si>
  <si>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</si>
  <si>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</si>
  <si>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</si>
  <si>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</si>
  <si>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</si>
  <si>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</si>
  <si>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</si>
  <si>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</si>
  <si>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</si>
  <si>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</si>
  <si>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</si>
  <si>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</si>
  <si>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</si>
  <si>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</si>
  <si>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</si>
  <si>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</si>
  <si>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</si>
  <si>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</si>
  <si>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</si>
  <si>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</si>
  <si>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</si>
  <si>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</si>
  <si>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</si>
  <si>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</si>
  <si>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</si>
  <si>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</si>
  <si>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ОБРАЗОВАНИЕ.  Молодежная политика и оздоровление детей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</si>
  <si>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</si>
  <si>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</si>
  <si>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</si>
  <si>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</si>
  <si>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</si>
  <si>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</si>
  <si>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</si>
  <si>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</si>
  <si>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</si>
  <si>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</si>
  <si>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</si>
  <si>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</si>
  <si>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</si>
  <si>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</si>
  <si>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</si>
  <si>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</si>
  <si>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</si>
  <si>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</si>
  <si>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</si>
  <si>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</si>
  <si>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</si>
  <si>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</si>
  <si>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</si>
  <si>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</si>
  <si>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</si>
  <si>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</si>
  <si>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</si>
  <si>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</si>
  <si>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</si>
  <si>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</si>
  <si>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</si>
  <si>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</si>
  <si>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</si>
  <si>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</si>
  <si>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</si>
  <si>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</si>
  <si>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</si>
  <si>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</si>
  <si>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</si>
  <si>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</si>
  <si>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</si>
  <si>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</si>
  <si>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</si>
  <si>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</si>
  <si>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</si>
  <si>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024</t>
  </si>
  <si>
    <t>026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</si>
  <si>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</si>
  <si>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</si>
  <si>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</si>
  <si>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</si>
  <si>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</si>
  <si>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</si>
  <si>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</si>
  <si>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</si>
  <si>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</si>
  <si>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</si>
  <si>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Закупка товаров, работ, услуг в сфере информационно-коммуникационных технологий</t>
  </si>
  <si>
    <t>Прочая закупка товаров, работ, услуг в целях капитального ремонта государственного имущества</t>
  </si>
  <si>
    <t>00111705050100000180</t>
  </si>
  <si>
    <t>Прочие неналоговые доходы бюджетов поселений</t>
  </si>
  <si>
    <t>18210102030012000110</t>
  </si>
  <si>
    <t>037</t>
  </si>
  <si>
    <t>Невыясненные поступления, зачисляемые в бюджеты поселений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</si>
  <si>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</si>
  <si>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</si>
  <si>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</si>
  <si>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</si>
  <si>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</si>
  <si>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</si>
  <si>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</si>
  <si>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</si>
  <si>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</si>
  <si>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</si>
  <si>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</si>
  <si>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</si>
  <si>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</si>
  <si>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</si>
  <si>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</si>
  <si>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</si>
  <si>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</si>
  <si>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</si>
  <si>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</si>
  <si>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</si>
  <si>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</si>
  <si>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</si>
  <si>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</si>
  <si>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</si>
  <si>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</si>
  <si>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</si>
  <si>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</si>
  <si>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</si>
  <si>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236</t>
  </si>
  <si>
    <t>239</t>
  </si>
  <si>
    <t>244</t>
  </si>
  <si>
    <t>247</t>
  </si>
  <si>
    <t>248</t>
  </si>
  <si>
    <t>249</t>
  </si>
  <si>
    <t>250</t>
  </si>
  <si>
    <t>252</t>
  </si>
  <si>
    <t>253</t>
  </si>
  <si>
    <t>00111701050100000180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</si>
  <si>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</si>
  <si>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</si>
  <si>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</si>
  <si>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</si>
  <si>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</si>
  <si>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</si>
  <si>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</si>
  <si>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</si>
  <si>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</si>
  <si>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</si>
  <si>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Субвенции бюджетам поселений на выполненние  передаваемых полномочий  субъектов РФ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</si>
  <si>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</si>
  <si>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</si>
  <si>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</si>
  <si>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</si>
  <si>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</si>
  <si>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</si>
  <si>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</si>
  <si>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</si>
  <si>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002 0103  23 9 0019  540 251 </t>
  </si>
  <si>
    <t xml:space="preserve">001 0104 22 3 0012 121 211 </t>
  </si>
  <si>
    <t xml:space="preserve">001 0104 22 3 0012 121 213 </t>
  </si>
  <si>
    <t xml:space="preserve">001 0104 22 3 0014 242 221 </t>
  </si>
  <si>
    <t xml:space="preserve">001 0104 22 3 0014 242 226 </t>
  </si>
  <si>
    <t xml:space="preserve">001 0104 22 3 0014 242 310 </t>
  </si>
  <si>
    <t xml:space="preserve">001 0104 22 3 0014 242 340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</si>
  <si>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</si>
  <si>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</si>
  <si>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</si>
  <si>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</si>
  <si>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</si>
  <si>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</si>
  <si>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</si>
  <si>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</si>
  <si>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</si>
  <si>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</si>
  <si>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</si>
  <si>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</si>
  <si>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</si>
  <si>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</si>
  <si>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</si>
  <si>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001 0309 23 9 0309 244 225 </t>
  </si>
  <si>
    <t xml:space="preserve">001 0309 23 9 0309 244 310 </t>
  </si>
  <si>
    <t xml:space="preserve">001 0409 23 9 0409 244 225 </t>
  </si>
  <si>
    <t xml:space="preserve">001 0412 23 9 0411 244 226 </t>
  </si>
  <si>
    <t xml:space="preserve">001 0412 23 9 0412 244 226 </t>
  </si>
  <si>
    <t xml:space="preserve">001 0502 23 9 0502 414 310  </t>
  </si>
  <si>
    <t xml:space="preserve">001 1202 23 9 0116 621 241 </t>
  </si>
  <si>
    <t xml:space="preserve">001 1105 23 9 0707 244 340 </t>
  </si>
  <si>
    <t xml:space="preserve">001 1105 23 9 0707 244 290 </t>
  </si>
  <si>
    <t xml:space="preserve">001 1003 23 9 0101 321 262 </t>
  </si>
  <si>
    <t>001 1001 23 9 0017 321 263</t>
  </si>
  <si>
    <t xml:space="preserve">001 0801 23 9 0116 621 241 </t>
  </si>
  <si>
    <t xml:space="preserve">001 0801 23 9 0019 540 251 </t>
  </si>
  <si>
    <t xml:space="preserve">001 0707 23 9 0707 244 290 </t>
  </si>
  <si>
    <t xml:space="preserve">001 0707 23 9 0707 244 226 </t>
  </si>
  <si>
    <t xml:space="preserve">001 0505 23 9 0115 611 241 </t>
  </si>
  <si>
    <t xml:space="preserve">001 0503 23 9 0513 244 310 </t>
  </si>
  <si>
    <t xml:space="preserve">001 0503 23 9 0513 244 224 </t>
  </si>
  <si>
    <t xml:space="preserve">001 0503 23 9 0503 244 223 </t>
  </si>
  <si>
    <t xml:space="preserve">001 0503 23 9 0503 244 225 </t>
  </si>
  <si>
    <t xml:space="preserve">001 0503 23 9 0503 244 340 </t>
  </si>
  <si>
    <t xml:space="preserve">001 0203 23 9 0018 244 226 </t>
  </si>
  <si>
    <t>Резервный фонд местных администраций</t>
  </si>
  <si>
    <t xml:space="preserve">001 0111 23 9 0011 870 290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</si>
  <si>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</si>
  <si>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</si>
  <si>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</si>
  <si>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</si>
  <si>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001 0104 22 3 0014 242 000 </t>
  </si>
  <si>
    <t xml:space="preserve">001 0111 00 0 0000 000 000 </t>
  </si>
  <si>
    <t xml:space="preserve">001 0113 23 9 0113 244 000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</si>
  <si>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</si>
  <si>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</si>
  <si>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</si>
  <si>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</si>
  <si>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</si>
  <si>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001 0412 23 9 0000 000 000 </t>
  </si>
  <si>
    <t>001 0503 23 9 0503 000 000</t>
  </si>
  <si>
    <t xml:space="preserve">001 0502 23 9 0000 000 000 </t>
  </si>
  <si>
    <t xml:space="preserve">001 0502 23 9 0512 244 225 </t>
  </si>
  <si>
    <t xml:space="preserve">001 0502 23 9 0512 244 310 </t>
  </si>
  <si>
    <t xml:space="preserve">001 0502 23 9 0512 244 340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</si>
  <si>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</si>
  <si>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</si>
  <si>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</si>
  <si>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</si>
  <si>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</si>
  <si>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</si>
  <si>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</si>
  <si>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001 0707 00 0 0000 000 000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</si>
  <si>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</si>
  <si>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</si>
  <si>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</si>
  <si>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</si>
  <si>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</si>
  <si>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</si>
  <si>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</si>
  <si>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</si>
  <si>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</si>
  <si>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</si>
  <si>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</si>
  <si>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228</t>
  </si>
  <si>
    <t>231</t>
  </si>
  <si>
    <t>240</t>
  </si>
  <si>
    <t>241</t>
  </si>
  <si>
    <t>242</t>
  </si>
  <si>
    <t>243</t>
  </si>
  <si>
    <t>245</t>
  </si>
  <si>
    <t>246</t>
  </si>
  <si>
    <t xml:space="preserve">001 0113 23 9 0113 244 226 </t>
  </si>
  <si>
    <t xml:space="preserve">Акцизы на автомобильный бензин,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</si>
  <si>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</si>
  <si>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</si>
  <si>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</si>
  <si>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</si>
  <si>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</si>
  <si>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</si>
  <si>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</si>
  <si>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020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</si>
  <si>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</si>
  <si>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</si>
  <si>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</si>
  <si>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</si>
  <si>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</si>
  <si>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</si>
  <si>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</si>
  <si>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</si>
  <si>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 xml:space="preserve">001 0502 23 9 0512 244 224 </t>
  </si>
  <si>
    <t xml:space="preserve">001 0501 23 9 0000 000 000 </t>
  </si>
  <si>
    <t xml:space="preserve">001 0501 23 9 0501 244 225 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</si>
  <si>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</si>
  <si>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</si>
  <si>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</si>
  <si>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</si>
  <si>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</si>
  <si>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</si>
  <si>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</si>
  <si>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</si>
  <si>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</si>
  <si>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</si>
  <si>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</si>
  <si>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</si>
  <si>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</si>
  <si>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</si>
  <si>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</si>
  <si>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</si>
  <si>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</si>
  <si>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</si>
  <si>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</si>
  <si>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</si>
  <si>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</si>
  <si>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</si>
  <si>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</si>
  <si>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</si>
  <si>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</si>
  <si>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</si>
  <si>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</si>
  <si>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</si>
  <si>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</si>
  <si>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00111109045100000120</t>
  </si>
  <si>
    <t xml:space="preserve">001 0502 23 9 0502 414 226 </t>
  </si>
  <si>
    <t xml:space="preserve">001 0104 22 3 0014 000 000 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</si>
  <si>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</si>
  <si>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</si>
  <si>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038</t>
  </si>
  <si>
    <t>по ОКТМО</t>
  </si>
  <si>
    <t>41612408</t>
  </si>
  <si>
    <t xml:space="preserve">002 0103  22 2 0014  244 221 </t>
  </si>
  <si>
    <t xml:space="preserve">002 0103  22 2 0014  244 310 </t>
  </si>
  <si>
    <t>на 01.05.2014 г.</t>
  </si>
  <si>
    <t>229</t>
  </si>
  <si>
    <t>285</t>
  </si>
  <si>
    <t>286</t>
  </si>
  <si>
    <t>287</t>
  </si>
  <si>
    <t>288</t>
  </si>
  <si>
    <t>289</t>
  </si>
  <si>
    <t>05 мая 2014 г.</t>
  </si>
  <si>
    <t xml:space="preserve">001 0409 23 9 0409 244 226 </t>
  </si>
  <si>
    <t>039</t>
  </si>
  <si>
    <t xml:space="preserve">002 0103  22 2 0014  244 226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</si>
</sst>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9" fontId="4" fillId="0" borderId="17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49" fontId="10" fillId="0" borderId="17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4" fontId="4" fillId="0" borderId="28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0" fontId="13" fillId="0" borderId="31" xfId="0" applyNumberFormat="1" applyFont="1" applyBorder="1" applyAlignment="1" quotePrefix="1">
      <alignment horizontal="left" vertical="top" wrapText="1"/>
    </xf>
    <xf numFmtId="49" fontId="0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0" fillId="33" borderId="32" xfId="0" applyFill="1" applyBorder="1" applyAlignment="1">
      <alignment/>
    </xf>
    <xf numFmtId="0" fontId="4" fillId="0" borderId="17" xfId="0" applyFont="1" applyBorder="1" applyAlignment="1">
      <alignment horizontal="left"/>
    </xf>
    <xf numFmtId="0" fontId="15" fillId="0" borderId="17" xfId="0" applyFont="1" applyBorder="1" applyAlignment="1">
      <alignment vertical="top" wrapText="1"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4" fontId="4" fillId="0" borderId="22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4" fontId="5" fillId="0" borderId="40" xfId="0" applyNumberFormat="1" applyFont="1" applyBorder="1" applyAlignment="1">
      <alignment horizontal="right" vertical="center"/>
    </xf>
    <xf numFmtId="0" fontId="0" fillId="0" borderId="41" xfId="0" applyBorder="1" applyAlignment="1">
      <alignment/>
    </xf>
    <xf numFmtId="4" fontId="4" fillId="0" borderId="2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29" xfId="0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9" fontId="14" fillId="0" borderId="46" xfId="0" applyNumberFormat="1" applyFont="1" applyBorder="1" applyAlignment="1">
      <alignment horizontal="left" vertical="center" wrapText="1"/>
    </xf>
    <xf numFmtId="49" fontId="14" fillId="0" borderId="36" xfId="0" applyNumberFormat="1" applyFont="1" applyBorder="1" applyAlignment="1">
      <alignment horizontal="left" vertical="center" wrapText="1"/>
    </xf>
    <xf numFmtId="4" fontId="4" fillId="0" borderId="46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49"/>
  <sheetViews>
    <sheetView showGridLines="0" zoomScalePageLayoutView="0" workbookViewId="0" topLeftCell="A11">
      <selection activeCell="F49" sqref="F4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14"/>
      <c r="B1" s="114"/>
      <c r="C1" s="114"/>
      <c r="D1" s="114"/>
      <c r="E1" s="3"/>
      <c r="F1" s="3"/>
      <c r="G1" s="4"/>
    </row>
    <row r="2" spans="1:7" ht="15.75" thickBot="1">
      <c r="A2" s="114" t="s">
        <v>25</v>
      </c>
      <c r="B2" s="114"/>
      <c r="C2" s="114"/>
      <c r="D2" s="114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8</v>
      </c>
      <c r="G3" s="7" t="s">
        <v>15</v>
      </c>
      <c r="I3" s="1"/>
    </row>
    <row r="4" spans="1:9" ht="12.75">
      <c r="A4" s="115" t="s">
        <v>366</v>
      </c>
      <c r="B4" s="115"/>
      <c r="C4" s="115"/>
      <c r="D4" s="115"/>
      <c r="E4" s="1"/>
      <c r="F4" s="48" t="s">
        <v>7</v>
      </c>
      <c r="G4" s="22">
        <v>41760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29</v>
      </c>
      <c r="I5" s="1"/>
    </row>
    <row r="6" spans="1:9" ht="33.75" customHeight="1">
      <c r="A6" s="116" t="s">
        <v>21</v>
      </c>
      <c r="B6" s="116"/>
      <c r="C6" s="117" t="s">
        <v>26</v>
      </c>
      <c r="D6" s="117"/>
      <c r="E6" s="117"/>
      <c r="F6" s="48" t="s">
        <v>22</v>
      </c>
      <c r="G6" s="36" t="s">
        <v>30</v>
      </c>
      <c r="I6" s="1"/>
    </row>
    <row r="7" spans="1:9" ht="33.75" customHeight="1">
      <c r="A7" s="6" t="s">
        <v>13</v>
      </c>
      <c r="B7" s="117" t="s">
        <v>27</v>
      </c>
      <c r="C7" s="117"/>
      <c r="D7" s="117"/>
      <c r="E7" s="117"/>
      <c r="F7" s="48" t="s">
        <v>362</v>
      </c>
      <c r="G7" s="49" t="s">
        <v>363</v>
      </c>
      <c r="I7" s="1"/>
    </row>
    <row r="8" spans="1:9" ht="12.75">
      <c r="A8" s="6" t="s">
        <v>125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28</v>
      </c>
      <c r="B9" s="6"/>
      <c r="C9" s="16"/>
      <c r="D9" s="5"/>
      <c r="E9" s="1"/>
      <c r="F9" s="48" t="s">
        <v>6</v>
      </c>
      <c r="G9" s="9" t="s">
        <v>0</v>
      </c>
      <c r="I9" s="1"/>
    </row>
    <row r="10" spans="1:7" ht="15.75" thickBot="1">
      <c r="A10" s="124" t="s">
        <v>19</v>
      </c>
      <c r="B10" s="124"/>
      <c r="C10" s="124"/>
      <c r="D10" s="124"/>
      <c r="E10" s="34"/>
      <c r="F10" s="34"/>
      <c r="G10" s="11"/>
    </row>
    <row r="11" spans="1:7" ht="3.75" customHeight="1">
      <c r="A11" s="118" t="s">
        <v>4</v>
      </c>
      <c r="B11" s="121" t="s">
        <v>10</v>
      </c>
      <c r="C11" s="121"/>
      <c r="D11" s="103" t="s">
        <v>16</v>
      </c>
      <c r="E11" s="104"/>
      <c r="F11" s="100" t="s">
        <v>11</v>
      </c>
      <c r="G11" s="97" t="s">
        <v>14</v>
      </c>
    </row>
    <row r="12" spans="1:7" ht="3" customHeight="1">
      <c r="A12" s="119"/>
      <c r="B12" s="122"/>
      <c r="C12" s="122"/>
      <c r="D12" s="105"/>
      <c r="E12" s="106"/>
      <c r="F12" s="101"/>
      <c r="G12" s="98"/>
    </row>
    <row r="13" spans="1:7" ht="3" customHeight="1">
      <c r="A13" s="119"/>
      <c r="B13" s="122"/>
      <c r="C13" s="122"/>
      <c r="D13" s="105"/>
      <c r="E13" s="106"/>
      <c r="F13" s="101"/>
      <c r="G13" s="98"/>
    </row>
    <row r="14" spans="1:7" ht="3" customHeight="1">
      <c r="A14" s="119"/>
      <c r="B14" s="122"/>
      <c r="C14" s="122"/>
      <c r="D14" s="105"/>
      <c r="E14" s="106"/>
      <c r="F14" s="101"/>
      <c r="G14" s="98"/>
    </row>
    <row r="15" spans="1:7" ht="3" customHeight="1">
      <c r="A15" s="119"/>
      <c r="B15" s="122"/>
      <c r="C15" s="122"/>
      <c r="D15" s="105"/>
      <c r="E15" s="106"/>
      <c r="F15" s="101"/>
      <c r="G15" s="98"/>
    </row>
    <row r="16" spans="1:7" ht="3" customHeight="1">
      <c r="A16" s="119"/>
      <c r="B16" s="122"/>
      <c r="C16" s="122"/>
      <c r="D16" s="105"/>
      <c r="E16" s="106"/>
      <c r="F16" s="101"/>
      <c r="G16" s="98"/>
    </row>
    <row r="17" spans="1:7" ht="23.25" customHeight="1">
      <c r="A17" s="120"/>
      <c r="B17" s="123"/>
      <c r="C17" s="123"/>
      <c r="D17" s="107"/>
      <c r="E17" s="108"/>
      <c r="F17" s="102"/>
      <c r="G17" s="99"/>
    </row>
    <row r="18" spans="1:7" ht="12" customHeight="1" thickBot="1">
      <c r="A18" s="17">
        <v>1</v>
      </c>
      <c r="B18" s="18">
        <v>2</v>
      </c>
      <c r="C18" s="50"/>
      <c r="D18" s="112" t="s">
        <v>1</v>
      </c>
      <c r="E18" s="113"/>
      <c r="F18" s="47" t="s">
        <v>2</v>
      </c>
      <c r="G18" s="20" t="s">
        <v>12</v>
      </c>
    </row>
    <row r="19" spans="1:7" ht="12.75">
      <c r="A19" s="51" t="s">
        <v>74</v>
      </c>
      <c r="B19" s="29" t="s">
        <v>9</v>
      </c>
      <c r="C19" s="52" t="s">
        <v>78</v>
      </c>
      <c r="D19" s="109">
        <f>SUM(D21:D49)</f>
        <v>105785934</v>
      </c>
      <c r="E19" s="110"/>
      <c r="F19" s="54">
        <f>SUM(F21:F49)</f>
        <v>15305339.170000002</v>
      </c>
      <c r="G19" s="24">
        <f aca="true" t="shared" si="0" ref="G19:G30">D19-F19</f>
        <v>90480594.83</v>
      </c>
    </row>
    <row r="20" spans="1:7" ht="12.75">
      <c r="A20" s="53" t="s">
        <v>75</v>
      </c>
      <c r="B20" s="32" t="s">
        <v>31</v>
      </c>
      <c r="C20" s="52"/>
      <c r="D20" s="95"/>
      <c r="E20" s="96"/>
      <c r="F20" s="54"/>
      <c r="G20" s="26">
        <f t="shared" si="0"/>
        <v>0</v>
      </c>
    </row>
    <row r="21" spans="1:7" ht="57.75" customHeight="1">
      <c r="A21" s="51" t="s">
        <v>38</v>
      </c>
      <c r="B21" s="32" t="s">
        <v>129</v>
      </c>
      <c r="C21" s="55" t="s">
        <v>79</v>
      </c>
      <c r="D21" s="95">
        <v>20000</v>
      </c>
      <c r="E21" s="96"/>
      <c r="F21" s="54">
        <v>7155</v>
      </c>
      <c r="G21" s="26">
        <f t="shared" si="0"/>
        <v>12845</v>
      </c>
    </row>
    <row r="22" spans="1:7" ht="67.5">
      <c r="A22" s="51" t="s">
        <v>39</v>
      </c>
      <c r="B22" s="32" t="s">
        <v>130</v>
      </c>
      <c r="C22" s="55" t="s">
        <v>105</v>
      </c>
      <c r="D22" s="95">
        <v>5000000</v>
      </c>
      <c r="E22" s="96"/>
      <c r="F22" s="54">
        <v>992624.42</v>
      </c>
      <c r="G22" s="26">
        <f t="shared" si="0"/>
        <v>4007375.58</v>
      </c>
    </row>
    <row r="23" spans="1:7" ht="46.5" customHeight="1">
      <c r="A23" s="51" t="s">
        <v>40</v>
      </c>
      <c r="B23" s="32" t="s">
        <v>131</v>
      </c>
      <c r="C23" s="55" t="s">
        <v>80</v>
      </c>
      <c r="D23" s="95">
        <v>10000</v>
      </c>
      <c r="E23" s="96"/>
      <c r="F23" s="54"/>
      <c r="G23" s="26">
        <f t="shared" si="0"/>
        <v>10000</v>
      </c>
    </row>
    <row r="24" spans="1:7" ht="69" customHeight="1">
      <c r="A24" s="92" t="s">
        <v>355</v>
      </c>
      <c r="B24" s="32" t="s">
        <v>132</v>
      </c>
      <c r="C24" s="55" t="s">
        <v>356</v>
      </c>
      <c r="D24" s="95">
        <v>20000000</v>
      </c>
      <c r="E24" s="111"/>
      <c r="F24" s="54"/>
      <c r="G24" s="26">
        <f t="shared" si="0"/>
        <v>20000000</v>
      </c>
    </row>
    <row r="25" spans="1:7" ht="45">
      <c r="A25" s="51" t="s">
        <v>41</v>
      </c>
      <c r="B25" s="32" t="s">
        <v>133</v>
      </c>
      <c r="C25" s="55" t="s">
        <v>106</v>
      </c>
      <c r="D25" s="95">
        <v>50000000</v>
      </c>
      <c r="E25" s="96"/>
      <c r="F25" s="54">
        <v>9355870.42</v>
      </c>
      <c r="G25" s="26">
        <f t="shared" si="0"/>
        <v>40644129.58</v>
      </c>
    </row>
    <row r="26" spans="1:7" ht="12.75">
      <c r="A26" s="51" t="s">
        <v>154</v>
      </c>
      <c r="B26" s="32" t="s">
        <v>134</v>
      </c>
      <c r="C26" s="55" t="s">
        <v>153</v>
      </c>
      <c r="D26" s="95">
        <v>100000</v>
      </c>
      <c r="E26" s="111"/>
      <c r="F26" s="54">
        <v>116538.8</v>
      </c>
      <c r="G26" s="26">
        <f t="shared" si="0"/>
        <v>-16538.800000000003</v>
      </c>
    </row>
    <row r="27" spans="1:7" ht="22.5">
      <c r="A27" s="51" t="s">
        <v>157</v>
      </c>
      <c r="B27" s="32" t="s">
        <v>135</v>
      </c>
      <c r="C27" s="55" t="s">
        <v>195</v>
      </c>
      <c r="D27" s="44"/>
      <c r="E27" s="75"/>
      <c r="F27" s="54"/>
      <c r="G27" s="26"/>
    </row>
    <row r="28" spans="1:7" ht="22.5">
      <c r="A28" s="51" t="s">
        <v>76</v>
      </c>
      <c r="B28" s="32" t="s">
        <v>136</v>
      </c>
      <c r="C28" s="55" t="s">
        <v>81</v>
      </c>
      <c r="D28" s="95">
        <v>7144000</v>
      </c>
      <c r="E28" s="96"/>
      <c r="F28" s="54">
        <v>2844666.66</v>
      </c>
      <c r="G28" s="26">
        <f t="shared" si="0"/>
        <v>4299333.34</v>
      </c>
    </row>
    <row r="29" spans="1:7" ht="36" customHeight="1">
      <c r="A29" s="51" t="s">
        <v>42</v>
      </c>
      <c r="B29" s="32" t="s">
        <v>137</v>
      </c>
      <c r="C29" s="55" t="s">
        <v>82</v>
      </c>
      <c r="D29" s="95">
        <v>411334</v>
      </c>
      <c r="E29" s="96"/>
      <c r="F29" s="54">
        <v>399444</v>
      </c>
      <c r="G29" s="26">
        <f>D29-F29</f>
        <v>11890</v>
      </c>
    </row>
    <row r="30" spans="1:7" ht="27.75" customHeight="1">
      <c r="A30" s="51" t="s">
        <v>206</v>
      </c>
      <c r="B30" s="32" t="s">
        <v>315</v>
      </c>
      <c r="C30" s="55" t="s">
        <v>205</v>
      </c>
      <c r="D30" s="95">
        <v>1000</v>
      </c>
      <c r="E30" s="111"/>
      <c r="F30" s="54">
        <v>1000</v>
      </c>
      <c r="G30" s="26">
        <f t="shared" si="0"/>
        <v>0</v>
      </c>
    </row>
    <row r="31" spans="1:7" ht="33.75">
      <c r="A31" s="51" t="s">
        <v>127</v>
      </c>
      <c r="B31" s="32" t="s">
        <v>138</v>
      </c>
      <c r="C31" s="55" t="s">
        <v>128</v>
      </c>
      <c r="D31" s="95"/>
      <c r="E31" s="96"/>
      <c r="F31" s="54">
        <v>-6539987</v>
      </c>
      <c r="G31" s="26"/>
    </row>
    <row r="32" spans="1:7" ht="47.25" customHeight="1">
      <c r="A32" s="84" t="s">
        <v>307</v>
      </c>
      <c r="B32" s="32" t="s">
        <v>316</v>
      </c>
      <c r="C32" s="55" t="s">
        <v>308</v>
      </c>
      <c r="D32" s="95"/>
      <c r="E32" s="96"/>
      <c r="F32" s="54">
        <v>4006.94</v>
      </c>
      <c r="G32" s="26"/>
    </row>
    <row r="33" spans="1:7" ht="50.25" customHeight="1">
      <c r="A33" s="84" t="s">
        <v>307</v>
      </c>
      <c r="B33" s="32" t="s">
        <v>317</v>
      </c>
      <c r="C33" s="55" t="s">
        <v>309</v>
      </c>
      <c r="D33" s="95"/>
      <c r="E33" s="96"/>
      <c r="F33" s="54">
        <v>72.2</v>
      </c>
      <c r="G33" s="26"/>
    </row>
    <row r="34" spans="1:7" ht="46.5" customHeight="1">
      <c r="A34" s="84" t="s">
        <v>307</v>
      </c>
      <c r="B34" s="32" t="s">
        <v>139</v>
      </c>
      <c r="C34" s="55" t="s">
        <v>310</v>
      </c>
      <c r="D34" s="95"/>
      <c r="E34" s="96"/>
      <c r="F34" s="54">
        <v>6183.5</v>
      </c>
      <c r="G34" s="26"/>
    </row>
    <row r="35" spans="1:7" ht="49.5" customHeight="1">
      <c r="A35" s="84" t="s">
        <v>307</v>
      </c>
      <c r="B35" s="32" t="s">
        <v>318</v>
      </c>
      <c r="C35" s="55" t="s">
        <v>311</v>
      </c>
      <c r="D35" s="95"/>
      <c r="E35" s="96"/>
      <c r="F35" s="54">
        <v>0.31</v>
      </c>
      <c r="G35" s="26"/>
    </row>
    <row r="36" spans="1:7" ht="78" customHeight="1">
      <c r="A36" s="84" t="s">
        <v>203</v>
      </c>
      <c r="B36" s="32" t="s">
        <v>140</v>
      </c>
      <c r="C36" s="55" t="s">
        <v>103</v>
      </c>
      <c r="D36" s="95">
        <v>5599600</v>
      </c>
      <c r="E36" s="96"/>
      <c r="F36" s="54">
        <v>2282501.8</v>
      </c>
      <c r="G36" s="26">
        <f>D36-F36</f>
        <v>3317098.2</v>
      </c>
    </row>
    <row r="37" spans="1:7" ht="65.25" customHeight="1">
      <c r="A37" s="51" t="s">
        <v>77</v>
      </c>
      <c r="B37" s="32" t="s">
        <v>141</v>
      </c>
      <c r="C37" s="55" t="s">
        <v>109</v>
      </c>
      <c r="D37" s="44"/>
      <c r="E37" s="64"/>
      <c r="F37" s="54">
        <v>39049.6</v>
      </c>
      <c r="G37" s="26"/>
    </row>
    <row r="38" spans="1:7" ht="55.5" customHeight="1">
      <c r="A38" s="51" t="s">
        <v>77</v>
      </c>
      <c r="B38" s="32" t="s">
        <v>142</v>
      </c>
      <c r="C38" s="55" t="s">
        <v>155</v>
      </c>
      <c r="D38" s="95"/>
      <c r="E38" s="111"/>
      <c r="F38" s="54">
        <v>39.5</v>
      </c>
      <c r="G38" s="26"/>
    </row>
    <row r="39" spans="1:7" ht="55.5" customHeight="1">
      <c r="A39" s="51" t="s">
        <v>77</v>
      </c>
      <c r="B39" s="32" t="s">
        <v>319</v>
      </c>
      <c r="C39" s="55" t="s">
        <v>126</v>
      </c>
      <c r="D39" s="95"/>
      <c r="E39" s="111"/>
      <c r="F39" s="54">
        <v>100</v>
      </c>
      <c r="G39" s="26"/>
    </row>
    <row r="40" spans="1:7" ht="33.75">
      <c r="A40" s="51" t="s">
        <v>33</v>
      </c>
      <c r="B40" s="32" t="s">
        <v>320</v>
      </c>
      <c r="C40" s="55" t="s">
        <v>83</v>
      </c>
      <c r="D40" s="95">
        <v>2000000</v>
      </c>
      <c r="E40" s="96"/>
      <c r="F40" s="54">
        <v>488751.21</v>
      </c>
      <c r="G40" s="26">
        <f>D40-F40</f>
        <v>1511248.79</v>
      </c>
    </row>
    <row r="41" spans="1:7" ht="33.75">
      <c r="A41" s="51" t="s">
        <v>33</v>
      </c>
      <c r="B41" s="32" t="s">
        <v>321</v>
      </c>
      <c r="C41" s="55" t="s">
        <v>84</v>
      </c>
      <c r="D41" s="95"/>
      <c r="E41" s="96"/>
      <c r="F41" s="54">
        <v>11186.23</v>
      </c>
      <c r="G41" s="26"/>
    </row>
    <row r="42" spans="1:7" ht="12.75">
      <c r="A42" s="51" t="s">
        <v>34</v>
      </c>
      <c r="B42" s="32" t="s">
        <v>143</v>
      </c>
      <c r="C42" s="55" t="s">
        <v>85</v>
      </c>
      <c r="D42" s="95">
        <v>50000</v>
      </c>
      <c r="E42" s="96"/>
      <c r="F42" s="54">
        <v>14432.68</v>
      </c>
      <c r="G42" s="26">
        <f>D42-F42</f>
        <v>35567.32</v>
      </c>
    </row>
    <row r="43" spans="1:7" ht="12.75">
      <c r="A43" s="51" t="s">
        <v>35</v>
      </c>
      <c r="B43" s="32" t="s">
        <v>144</v>
      </c>
      <c r="C43" s="55" t="s">
        <v>86</v>
      </c>
      <c r="D43" s="95">
        <v>2950000</v>
      </c>
      <c r="E43" s="96"/>
      <c r="F43" s="54">
        <v>608556.04</v>
      </c>
      <c r="G43" s="26">
        <f>D43-F43</f>
        <v>2341443.96</v>
      </c>
    </row>
    <row r="44" spans="1:7" ht="12.75">
      <c r="A44" s="51" t="s">
        <v>35</v>
      </c>
      <c r="B44" s="32" t="s">
        <v>145</v>
      </c>
      <c r="C44" s="55" t="s">
        <v>87</v>
      </c>
      <c r="D44" s="95"/>
      <c r="E44" s="96"/>
      <c r="F44" s="54">
        <v>28925.71</v>
      </c>
      <c r="G44" s="26"/>
    </row>
    <row r="45" spans="1:7" ht="56.25">
      <c r="A45" s="51" t="s">
        <v>36</v>
      </c>
      <c r="B45" s="32" t="s">
        <v>146</v>
      </c>
      <c r="C45" s="55" t="s">
        <v>88</v>
      </c>
      <c r="D45" s="95">
        <v>11500000</v>
      </c>
      <c r="E45" s="96"/>
      <c r="F45" s="54">
        <v>3821718.92</v>
      </c>
      <c r="G45" s="26">
        <f>D45-F45</f>
        <v>7678281.08</v>
      </c>
    </row>
    <row r="46" spans="1:7" ht="56.25">
      <c r="A46" s="51" t="s">
        <v>36</v>
      </c>
      <c r="B46" s="32" t="s">
        <v>147</v>
      </c>
      <c r="C46" s="55" t="s">
        <v>89</v>
      </c>
      <c r="D46" s="95"/>
      <c r="E46" s="96"/>
      <c r="F46" s="54">
        <v>30956.01</v>
      </c>
      <c r="G46" s="26"/>
    </row>
    <row r="47" spans="1:7" ht="56.25">
      <c r="A47" s="51" t="s">
        <v>37</v>
      </c>
      <c r="B47" s="32" t="s">
        <v>156</v>
      </c>
      <c r="C47" s="55" t="s">
        <v>90</v>
      </c>
      <c r="D47" s="95">
        <v>1000000</v>
      </c>
      <c r="E47" s="96"/>
      <c r="F47" s="54">
        <v>787045.19</v>
      </c>
      <c r="G47" s="26">
        <f>D47-F47</f>
        <v>212954.81000000006</v>
      </c>
    </row>
    <row r="48" spans="1:7" ht="57" customHeight="1">
      <c r="A48" s="51" t="s">
        <v>37</v>
      </c>
      <c r="B48" s="32" t="s">
        <v>361</v>
      </c>
      <c r="C48" s="55" t="s">
        <v>115</v>
      </c>
      <c r="D48" s="95"/>
      <c r="E48" s="96"/>
      <c r="F48" s="54">
        <v>4327.27</v>
      </c>
      <c r="G48" s="26"/>
    </row>
    <row r="49" spans="1:7" ht="36" customHeight="1">
      <c r="A49" s="51" t="s">
        <v>359</v>
      </c>
      <c r="B49" s="32" t="s">
        <v>375</v>
      </c>
      <c r="C49" s="55" t="s">
        <v>360</v>
      </c>
      <c r="D49" s="44"/>
      <c r="E49" s="64"/>
      <c r="F49" s="54">
        <v>173.76</v>
      </c>
      <c r="G49" s="26"/>
    </row>
  </sheetData>
  <sheetProtection/>
  <mergeCells count="42">
    <mergeCell ref="D45:E45"/>
    <mergeCell ref="D41:E41"/>
    <mergeCell ref="D46:E46"/>
    <mergeCell ref="D43:E43"/>
    <mergeCell ref="D44:E44"/>
    <mergeCell ref="D47:E47"/>
    <mergeCell ref="D42:E42"/>
    <mergeCell ref="D35:E35"/>
    <mergeCell ref="D26:E26"/>
    <mergeCell ref="D38:E38"/>
    <mergeCell ref="D39:E39"/>
    <mergeCell ref="D40:E40"/>
    <mergeCell ref="D36:E36"/>
    <mergeCell ref="D34:E34"/>
    <mergeCell ref="C11:C17"/>
    <mergeCell ref="B7:E7"/>
    <mergeCell ref="D33:E33"/>
    <mergeCell ref="D28:E28"/>
    <mergeCell ref="D29:E29"/>
    <mergeCell ref="D32:E32"/>
    <mergeCell ref="D31:E31"/>
    <mergeCell ref="D20:E20"/>
    <mergeCell ref="A1:D1"/>
    <mergeCell ref="A2:D2"/>
    <mergeCell ref="A4:D4"/>
    <mergeCell ref="A6:B6"/>
    <mergeCell ref="C6:E6"/>
    <mergeCell ref="D22:E22"/>
    <mergeCell ref="D21:E21"/>
    <mergeCell ref="A11:A17"/>
    <mergeCell ref="B11:B17"/>
    <mergeCell ref="A10:D10"/>
    <mergeCell ref="D48:E48"/>
    <mergeCell ref="G11:G17"/>
    <mergeCell ref="F11:F17"/>
    <mergeCell ref="D11:E17"/>
    <mergeCell ref="D19:E19"/>
    <mergeCell ref="D24:E24"/>
    <mergeCell ref="D18:E18"/>
    <mergeCell ref="D30:E30"/>
    <mergeCell ref="D23:E23"/>
    <mergeCell ref="D25:E25"/>
  </mergeCells>
  <conditionalFormatting sqref="G19:G47">
    <cfRule type="cellIs" priority="35" dxfId="10" operator="equal" stopIfTrue="1">
      <formula>0</formula>
    </cfRule>
  </conditionalFormatting>
  <conditionalFormatting sqref="G48">
    <cfRule type="cellIs" priority="2" dxfId="10" operator="equal" stopIfTrue="1">
      <formula>0</formula>
    </cfRule>
  </conditionalFormatting>
  <conditionalFormatting sqref="G49">
    <cfRule type="cellIs" priority="1" dxfId="1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11"/>
  <sheetViews>
    <sheetView showGridLines="0" zoomScalePageLayoutView="0" workbookViewId="0" topLeftCell="A3">
      <selection activeCell="F96" sqref="F96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3" t="s">
        <v>20</v>
      </c>
      <c r="B2" s="133"/>
      <c r="C2" s="133"/>
      <c r="D2" s="133"/>
      <c r="E2" s="133"/>
      <c r="F2" s="34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4" t="s">
        <v>4</v>
      </c>
      <c r="B4" s="76"/>
      <c r="C4" s="137" t="s">
        <v>23</v>
      </c>
      <c r="D4" s="138"/>
      <c r="E4" s="100" t="s">
        <v>16</v>
      </c>
      <c r="F4" s="147" t="s">
        <v>11</v>
      </c>
      <c r="G4" s="97" t="s">
        <v>14</v>
      </c>
    </row>
    <row r="5" spans="1:7" ht="5.25" customHeight="1">
      <c r="A5" s="135"/>
      <c r="B5" s="77"/>
      <c r="C5" s="139"/>
      <c r="D5" s="140"/>
      <c r="E5" s="101"/>
      <c r="F5" s="148"/>
      <c r="G5" s="98"/>
    </row>
    <row r="6" spans="1:7" ht="9" customHeight="1">
      <c r="A6" s="135"/>
      <c r="B6" s="77"/>
      <c r="C6" s="139"/>
      <c r="D6" s="140"/>
      <c r="E6" s="101"/>
      <c r="F6" s="148"/>
      <c r="G6" s="98"/>
    </row>
    <row r="7" spans="1:7" ht="6" customHeight="1">
      <c r="A7" s="135"/>
      <c r="B7" s="77"/>
      <c r="C7" s="139"/>
      <c r="D7" s="140"/>
      <c r="E7" s="101"/>
      <c r="F7" s="148"/>
      <c r="G7" s="98"/>
    </row>
    <row r="8" spans="1:7" ht="6" customHeight="1">
      <c r="A8" s="135"/>
      <c r="B8" s="77"/>
      <c r="C8" s="139"/>
      <c r="D8" s="140"/>
      <c r="E8" s="101"/>
      <c r="F8" s="148"/>
      <c r="G8" s="98"/>
    </row>
    <row r="9" spans="1:7" ht="10.5" customHeight="1">
      <c r="A9" s="135"/>
      <c r="B9" s="77"/>
      <c r="C9" s="139"/>
      <c r="D9" s="140"/>
      <c r="E9" s="101"/>
      <c r="F9" s="148"/>
      <c r="G9" s="98"/>
    </row>
    <row r="10" spans="1:7" ht="3.75" customHeight="1" hidden="1">
      <c r="A10" s="135"/>
      <c r="B10" s="77"/>
      <c r="C10" s="139"/>
      <c r="D10" s="140"/>
      <c r="E10" s="101"/>
      <c r="F10" s="37"/>
      <c r="G10" s="45"/>
    </row>
    <row r="11" spans="1:7" ht="12.75" customHeight="1" hidden="1">
      <c r="A11" s="136"/>
      <c r="B11" s="78"/>
      <c r="C11" s="141"/>
      <c r="D11" s="142"/>
      <c r="E11" s="102"/>
      <c r="F11" s="39"/>
      <c r="G11" s="46"/>
    </row>
    <row r="12" spans="1:7" ht="13.5" customHeight="1" thickBot="1">
      <c r="A12" s="17">
        <v>1</v>
      </c>
      <c r="B12" s="79"/>
      <c r="C12" s="145">
        <v>3</v>
      </c>
      <c r="D12" s="146"/>
      <c r="E12" s="19" t="s">
        <v>1</v>
      </c>
      <c r="F12" s="38" t="s">
        <v>2</v>
      </c>
      <c r="G12" s="20" t="s">
        <v>12</v>
      </c>
    </row>
    <row r="13" spans="1:7" ht="12.75">
      <c r="A13" s="23" t="s">
        <v>43</v>
      </c>
      <c r="B13" s="80" t="s">
        <v>158</v>
      </c>
      <c r="C13" s="127" t="s">
        <v>32</v>
      </c>
      <c r="D13" s="128"/>
      <c r="E13" s="24">
        <f>E15+E72+E55+E60+E64+E92+E95+E103+E106+E98</f>
        <v>109716334</v>
      </c>
      <c r="F13" s="24">
        <f>F15+F72+F55+F60+F64+F92+F95+F103+F106+F98</f>
        <v>21343146.949999996</v>
      </c>
      <c r="G13" s="41">
        <f aca="true" t="shared" si="0" ref="G13:G28">E13-F13</f>
        <v>88373187.05000001</v>
      </c>
    </row>
    <row r="14" spans="1:7" ht="12.75">
      <c r="A14" s="25" t="s">
        <v>44</v>
      </c>
      <c r="B14" s="81"/>
      <c r="C14" s="129" t="s">
        <v>31</v>
      </c>
      <c r="D14" s="130"/>
      <c r="E14" s="26"/>
      <c r="F14" s="44"/>
      <c r="G14" s="42">
        <f t="shared" si="0"/>
        <v>0</v>
      </c>
    </row>
    <row r="15" spans="1:7" ht="12.75">
      <c r="A15" s="23" t="s">
        <v>45</v>
      </c>
      <c r="B15" s="80" t="s">
        <v>159</v>
      </c>
      <c r="C15" s="127" t="s">
        <v>292</v>
      </c>
      <c r="D15" s="128"/>
      <c r="E15" s="24">
        <f>E19+E27+E49+E16+E47</f>
        <v>17600000</v>
      </c>
      <c r="F15" s="24">
        <f>F19+F27+F49+F16+F47</f>
        <v>4960098.01</v>
      </c>
      <c r="G15" s="41">
        <f t="shared" si="0"/>
        <v>12639901.99</v>
      </c>
    </row>
    <row r="16" spans="1:7" ht="33.75">
      <c r="A16" s="23" t="s">
        <v>95</v>
      </c>
      <c r="B16" s="80" t="s">
        <v>160</v>
      </c>
      <c r="C16" s="143" t="s">
        <v>261</v>
      </c>
      <c r="D16" s="144"/>
      <c r="E16" s="24">
        <f>E17+E18</f>
        <v>700000</v>
      </c>
      <c r="F16" s="24">
        <f>F17+F18</f>
        <v>191284.62</v>
      </c>
      <c r="G16" s="41">
        <f>E16-F16</f>
        <v>508715.38</v>
      </c>
    </row>
    <row r="17" spans="1:7" ht="12.75">
      <c r="A17" s="25" t="s">
        <v>46</v>
      </c>
      <c r="B17" s="81" t="s">
        <v>161</v>
      </c>
      <c r="C17" s="129" t="s">
        <v>211</v>
      </c>
      <c r="D17" s="130"/>
      <c r="E17" s="26">
        <v>537634</v>
      </c>
      <c r="F17" s="26">
        <v>146916</v>
      </c>
      <c r="G17" s="42">
        <f>E17-F17</f>
        <v>390718</v>
      </c>
    </row>
    <row r="18" spans="1:7" ht="12.75">
      <c r="A18" s="25" t="s">
        <v>47</v>
      </c>
      <c r="B18" s="81" t="s">
        <v>162</v>
      </c>
      <c r="C18" s="129" t="s">
        <v>210</v>
      </c>
      <c r="D18" s="130"/>
      <c r="E18" s="26">
        <v>162366</v>
      </c>
      <c r="F18" s="26">
        <v>44368.62</v>
      </c>
      <c r="G18" s="42">
        <f>E18-F18</f>
        <v>117997.38</v>
      </c>
    </row>
    <row r="19" spans="1:7" ht="45">
      <c r="A19" s="23" t="s">
        <v>56</v>
      </c>
      <c r="B19" s="80" t="s">
        <v>163</v>
      </c>
      <c r="C19" s="127" t="s">
        <v>262</v>
      </c>
      <c r="D19" s="128"/>
      <c r="E19" s="59">
        <f>SUM(E20:E26)</f>
        <v>1300000</v>
      </c>
      <c r="F19" s="59">
        <f>SUM(F20:F26)</f>
        <v>443832.83</v>
      </c>
      <c r="G19" s="41">
        <f t="shared" si="0"/>
        <v>856167.1699999999</v>
      </c>
    </row>
    <row r="20" spans="1:7" ht="12.75">
      <c r="A20" s="25" t="s">
        <v>46</v>
      </c>
      <c r="B20" s="81" t="s">
        <v>293</v>
      </c>
      <c r="C20" s="129" t="s">
        <v>212</v>
      </c>
      <c r="D20" s="130"/>
      <c r="E20" s="33">
        <v>897500</v>
      </c>
      <c r="F20" s="33">
        <v>301301.95</v>
      </c>
      <c r="G20" s="42">
        <f t="shared" si="0"/>
        <v>596198.05</v>
      </c>
    </row>
    <row r="21" spans="1:7" ht="12.75">
      <c r="A21" s="25" t="s">
        <v>47</v>
      </c>
      <c r="B21" s="81" t="s">
        <v>294</v>
      </c>
      <c r="C21" s="129" t="s">
        <v>213</v>
      </c>
      <c r="D21" s="130"/>
      <c r="E21" s="33">
        <v>271500</v>
      </c>
      <c r="F21" s="33">
        <v>87680.88</v>
      </c>
      <c r="G21" s="42">
        <f t="shared" si="0"/>
        <v>183819.12</v>
      </c>
    </row>
    <row r="22" spans="1:7" ht="12.75">
      <c r="A22" s="25" t="s">
        <v>48</v>
      </c>
      <c r="B22" s="81" t="s">
        <v>164</v>
      </c>
      <c r="C22" s="129" t="s">
        <v>364</v>
      </c>
      <c r="D22" s="130"/>
      <c r="E22" s="26">
        <v>1600</v>
      </c>
      <c r="F22" s="26">
        <v>1600</v>
      </c>
      <c r="G22" s="42">
        <f>E22-F22</f>
        <v>0</v>
      </c>
    </row>
    <row r="23" spans="1:7" ht="12.75">
      <c r="A23" s="25" t="s">
        <v>52</v>
      </c>
      <c r="B23" s="81" t="s">
        <v>165</v>
      </c>
      <c r="C23" s="129" t="s">
        <v>376</v>
      </c>
      <c r="D23" s="130"/>
      <c r="E23" s="26">
        <v>7500</v>
      </c>
      <c r="F23" s="26">
        <v>3750</v>
      </c>
      <c r="G23" s="42">
        <f>E23-F23</f>
        <v>3750</v>
      </c>
    </row>
    <row r="24" spans="1:7" ht="12.75">
      <c r="A24" s="25" t="s">
        <v>54</v>
      </c>
      <c r="B24" s="81" t="s">
        <v>166</v>
      </c>
      <c r="C24" s="129" t="s">
        <v>365</v>
      </c>
      <c r="D24" s="130"/>
      <c r="E24" s="26">
        <v>1100</v>
      </c>
      <c r="F24" s="26">
        <v>1100</v>
      </c>
      <c r="G24" s="42">
        <f>E24-F24</f>
        <v>0</v>
      </c>
    </row>
    <row r="25" spans="1:7" ht="12.75">
      <c r="A25" s="25" t="s">
        <v>55</v>
      </c>
      <c r="B25" s="81" t="s">
        <v>295</v>
      </c>
      <c r="C25" s="129" t="s">
        <v>214</v>
      </c>
      <c r="D25" s="130"/>
      <c r="E25" s="26">
        <v>72400</v>
      </c>
      <c r="F25" s="26"/>
      <c r="G25" s="42">
        <f t="shared" si="0"/>
        <v>72400</v>
      </c>
    </row>
    <row r="26" spans="1:7" ht="22.5">
      <c r="A26" s="25" t="s">
        <v>62</v>
      </c>
      <c r="B26" s="81" t="s">
        <v>167</v>
      </c>
      <c r="C26" s="129" t="s">
        <v>215</v>
      </c>
      <c r="D26" s="130"/>
      <c r="E26" s="26">
        <v>48400</v>
      </c>
      <c r="F26" s="26">
        <v>48400</v>
      </c>
      <c r="G26" s="42">
        <f t="shared" si="0"/>
        <v>0</v>
      </c>
    </row>
    <row r="27" spans="1:7" ht="45">
      <c r="A27" s="23" t="s">
        <v>57</v>
      </c>
      <c r="B27" s="81" t="s">
        <v>168</v>
      </c>
      <c r="C27" s="127" t="s">
        <v>263</v>
      </c>
      <c r="D27" s="128"/>
      <c r="E27" s="24">
        <f>E28+E31+E36</f>
        <v>9500000</v>
      </c>
      <c r="F27" s="24">
        <f>F28+F31+F36</f>
        <v>2747114.07</v>
      </c>
      <c r="G27" s="42">
        <f>E27-F27</f>
        <v>6752885.93</v>
      </c>
    </row>
    <row r="28" spans="1:7" ht="12.75">
      <c r="A28" s="58" t="s">
        <v>150</v>
      </c>
      <c r="B28" s="83" t="s">
        <v>169</v>
      </c>
      <c r="C28" s="131" t="s">
        <v>264</v>
      </c>
      <c r="D28" s="132"/>
      <c r="E28" s="59">
        <f>SUM(E29:E30)</f>
        <v>7156200</v>
      </c>
      <c r="F28" s="59">
        <f>SUM(F29:F30)</f>
        <v>2110922.23</v>
      </c>
      <c r="G28" s="41">
        <f t="shared" si="0"/>
        <v>5045277.77</v>
      </c>
    </row>
    <row r="29" spans="1:7" s="74" customFormat="1" ht="12.75">
      <c r="A29" s="25" t="s">
        <v>46</v>
      </c>
      <c r="B29" s="82" t="s">
        <v>170</v>
      </c>
      <c r="C29" s="129" t="s">
        <v>216</v>
      </c>
      <c r="D29" s="130"/>
      <c r="E29" s="26">
        <v>5498500</v>
      </c>
      <c r="F29" s="26">
        <v>1632486.8</v>
      </c>
      <c r="G29" s="57">
        <f aca="true" t="shared" si="1" ref="G29:G42">E29-F29</f>
        <v>3866013.2</v>
      </c>
    </row>
    <row r="30" spans="1:7" ht="12.75">
      <c r="A30" s="25" t="s">
        <v>47</v>
      </c>
      <c r="B30" s="83" t="s">
        <v>296</v>
      </c>
      <c r="C30" s="129" t="s">
        <v>217</v>
      </c>
      <c r="D30" s="130"/>
      <c r="E30" s="26">
        <v>1657700</v>
      </c>
      <c r="F30" s="26">
        <v>478435.43</v>
      </c>
      <c r="G30" s="42">
        <f t="shared" si="1"/>
        <v>1179264.57</v>
      </c>
    </row>
    <row r="31" spans="1:7" ht="21">
      <c r="A31" s="58" t="s">
        <v>151</v>
      </c>
      <c r="B31" s="83" t="s">
        <v>171</v>
      </c>
      <c r="C31" s="131" t="s">
        <v>265</v>
      </c>
      <c r="D31" s="132"/>
      <c r="E31" s="59">
        <f>SUM(E32:E35)</f>
        <v>374900</v>
      </c>
      <c r="F31" s="59">
        <f>SUM(F32:F35)</f>
        <v>0</v>
      </c>
      <c r="G31" s="56">
        <f t="shared" si="1"/>
        <v>374900</v>
      </c>
    </row>
    <row r="32" spans="1:7" s="62" customFormat="1" ht="12.75">
      <c r="A32" s="25" t="s">
        <v>48</v>
      </c>
      <c r="B32" s="82" t="s">
        <v>172</v>
      </c>
      <c r="C32" s="129" t="s">
        <v>218</v>
      </c>
      <c r="D32" s="130"/>
      <c r="E32" s="26">
        <v>26400</v>
      </c>
      <c r="F32" s="26"/>
      <c r="G32" s="57">
        <f t="shared" si="1"/>
        <v>26400</v>
      </c>
    </row>
    <row r="33" spans="1:7" ht="12.75">
      <c r="A33" s="25" t="s">
        <v>52</v>
      </c>
      <c r="B33" s="81" t="s">
        <v>173</v>
      </c>
      <c r="C33" s="129" t="s">
        <v>219</v>
      </c>
      <c r="D33" s="130"/>
      <c r="E33" s="26">
        <v>98500</v>
      </c>
      <c r="F33" s="26"/>
      <c r="G33" s="42">
        <f t="shared" si="1"/>
        <v>98500</v>
      </c>
    </row>
    <row r="34" spans="1:7" ht="12.75">
      <c r="A34" s="25" t="s">
        <v>54</v>
      </c>
      <c r="B34" s="81" t="s">
        <v>174</v>
      </c>
      <c r="C34" s="129" t="s">
        <v>220</v>
      </c>
      <c r="D34" s="130"/>
      <c r="E34" s="26">
        <v>150000</v>
      </c>
      <c r="F34" s="26"/>
      <c r="G34" s="42">
        <f t="shared" si="1"/>
        <v>150000</v>
      </c>
    </row>
    <row r="35" spans="1:7" ht="12.75">
      <c r="A35" s="25" t="s">
        <v>55</v>
      </c>
      <c r="B35" s="81" t="s">
        <v>175</v>
      </c>
      <c r="C35" s="129" t="s">
        <v>221</v>
      </c>
      <c r="D35" s="130"/>
      <c r="E35" s="26">
        <v>100000</v>
      </c>
      <c r="F35" s="26"/>
      <c r="G35" s="42">
        <f t="shared" si="1"/>
        <v>100000</v>
      </c>
    </row>
    <row r="36" spans="1:7" ht="31.5">
      <c r="A36" s="58" t="s">
        <v>152</v>
      </c>
      <c r="B36" s="81" t="s">
        <v>176</v>
      </c>
      <c r="C36" s="131" t="s">
        <v>358</v>
      </c>
      <c r="D36" s="132"/>
      <c r="E36" s="59">
        <f>SUM(E37:E46)</f>
        <v>1968900</v>
      </c>
      <c r="F36" s="59">
        <f>SUM(F37:F46)</f>
        <v>636191.84</v>
      </c>
      <c r="G36" s="56">
        <f t="shared" si="1"/>
        <v>1332708.1600000001</v>
      </c>
    </row>
    <row r="37" spans="1:7" s="74" customFormat="1" ht="12.75">
      <c r="A37" s="25" t="s">
        <v>48</v>
      </c>
      <c r="B37" s="83" t="s">
        <v>177</v>
      </c>
      <c r="C37" s="129" t="s">
        <v>222</v>
      </c>
      <c r="D37" s="130"/>
      <c r="E37" s="26">
        <v>95000</v>
      </c>
      <c r="F37" s="26">
        <v>52489.64</v>
      </c>
      <c r="G37" s="57">
        <f t="shared" si="1"/>
        <v>42510.36</v>
      </c>
    </row>
    <row r="38" spans="1:7" ht="12.75">
      <c r="A38" s="25" t="s">
        <v>49</v>
      </c>
      <c r="B38" s="81" t="s">
        <v>178</v>
      </c>
      <c r="C38" s="129" t="s">
        <v>223</v>
      </c>
      <c r="D38" s="130"/>
      <c r="E38" s="26">
        <v>25000</v>
      </c>
      <c r="F38" s="26">
        <v>1820</v>
      </c>
      <c r="G38" s="42">
        <f t="shared" si="1"/>
        <v>23180</v>
      </c>
    </row>
    <row r="39" spans="1:7" ht="12.75">
      <c r="A39" s="25" t="s">
        <v>50</v>
      </c>
      <c r="B39" s="81" t="s">
        <v>179</v>
      </c>
      <c r="C39" s="129" t="s">
        <v>224</v>
      </c>
      <c r="D39" s="130"/>
      <c r="E39" s="26">
        <v>127112.43</v>
      </c>
      <c r="F39" s="26">
        <v>63185.39</v>
      </c>
      <c r="G39" s="42">
        <f t="shared" si="1"/>
        <v>63927.03999999999</v>
      </c>
    </row>
    <row r="40" spans="1:7" ht="12.75">
      <c r="A40" s="25" t="s">
        <v>107</v>
      </c>
      <c r="B40" s="81" t="s">
        <v>180</v>
      </c>
      <c r="C40" s="129" t="s">
        <v>225</v>
      </c>
      <c r="D40" s="130"/>
      <c r="E40" s="26">
        <v>230376.24</v>
      </c>
      <c r="F40" s="26">
        <v>57594.06</v>
      </c>
      <c r="G40" s="42">
        <f t="shared" si="1"/>
        <v>172782.18</v>
      </c>
    </row>
    <row r="41" spans="1:7" ht="12.75">
      <c r="A41" s="25" t="s">
        <v>51</v>
      </c>
      <c r="B41" s="81" t="s">
        <v>297</v>
      </c>
      <c r="C41" s="129" t="s">
        <v>226</v>
      </c>
      <c r="D41" s="130"/>
      <c r="E41" s="26">
        <v>109757.6</v>
      </c>
      <c r="F41" s="26">
        <v>31227</v>
      </c>
      <c r="G41" s="42">
        <f t="shared" si="1"/>
        <v>78530.6</v>
      </c>
    </row>
    <row r="42" spans="1:7" ht="12.75">
      <c r="A42" s="25" t="s">
        <v>52</v>
      </c>
      <c r="B42" s="81" t="s">
        <v>298</v>
      </c>
      <c r="C42" s="129" t="s">
        <v>227</v>
      </c>
      <c r="D42" s="130"/>
      <c r="E42" s="26">
        <v>503414.73</v>
      </c>
      <c r="F42" s="26">
        <v>182562.1</v>
      </c>
      <c r="G42" s="42">
        <f t="shared" si="1"/>
        <v>320852.63</v>
      </c>
    </row>
    <row r="43" spans="1:7" ht="12.75">
      <c r="A43" s="25" t="s">
        <v>53</v>
      </c>
      <c r="B43" s="81" t="s">
        <v>367</v>
      </c>
      <c r="C43" s="129" t="s">
        <v>228</v>
      </c>
      <c r="D43" s="130"/>
      <c r="E43" s="26">
        <v>88000</v>
      </c>
      <c r="F43" s="26">
        <v>7800</v>
      </c>
      <c r="G43" s="42">
        <f aca="true" t="shared" si="2" ref="G43:G51">E43-F43</f>
        <v>80200</v>
      </c>
    </row>
    <row r="44" spans="1:7" ht="12.75">
      <c r="A44" s="25" t="s">
        <v>54</v>
      </c>
      <c r="B44" s="81" t="s">
        <v>181</v>
      </c>
      <c r="C44" s="129" t="s">
        <v>229</v>
      </c>
      <c r="D44" s="130"/>
      <c r="E44" s="26">
        <v>160239</v>
      </c>
      <c r="F44" s="26">
        <v>10913.32</v>
      </c>
      <c r="G44" s="42">
        <f t="shared" si="2"/>
        <v>149325.68</v>
      </c>
    </row>
    <row r="45" spans="1:7" ht="12.75">
      <c r="A45" s="25" t="s">
        <v>55</v>
      </c>
      <c r="B45" s="81" t="s">
        <v>299</v>
      </c>
      <c r="C45" s="129" t="s">
        <v>230</v>
      </c>
      <c r="D45" s="130"/>
      <c r="E45" s="26">
        <v>580000</v>
      </c>
      <c r="F45" s="26">
        <v>212398.84</v>
      </c>
      <c r="G45" s="42">
        <f t="shared" si="2"/>
        <v>367601.16000000003</v>
      </c>
    </row>
    <row r="46" spans="1:7" ht="12.75">
      <c r="A46" s="31" t="s">
        <v>53</v>
      </c>
      <c r="B46" s="81" t="s">
        <v>182</v>
      </c>
      <c r="C46" s="125" t="s">
        <v>231</v>
      </c>
      <c r="D46" s="126"/>
      <c r="E46" s="33">
        <v>50000</v>
      </c>
      <c r="F46" s="33">
        <v>16201.49</v>
      </c>
      <c r="G46" s="42">
        <f t="shared" si="2"/>
        <v>33798.51</v>
      </c>
    </row>
    <row r="47" spans="1:7" s="62" customFormat="1" ht="12.75">
      <c r="A47" s="58" t="s">
        <v>259</v>
      </c>
      <c r="B47" s="82" t="s">
        <v>183</v>
      </c>
      <c r="C47" s="143" t="s">
        <v>266</v>
      </c>
      <c r="D47" s="144"/>
      <c r="E47" s="30">
        <f>E48</f>
        <v>300000</v>
      </c>
      <c r="F47" s="30">
        <f>F48</f>
        <v>0</v>
      </c>
      <c r="G47" s="56">
        <f t="shared" si="2"/>
        <v>300000</v>
      </c>
    </row>
    <row r="48" spans="1:7" s="62" customFormat="1" ht="12.75">
      <c r="A48" s="31" t="s">
        <v>53</v>
      </c>
      <c r="B48" s="82" t="s">
        <v>184</v>
      </c>
      <c r="C48" s="125" t="s">
        <v>260</v>
      </c>
      <c r="D48" s="126"/>
      <c r="E48" s="33">
        <v>300000</v>
      </c>
      <c r="F48" s="33"/>
      <c r="G48" s="57">
        <f t="shared" si="2"/>
        <v>300000</v>
      </c>
    </row>
    <row r="49" spans="1:7" s="62" customFormat="1" ht="12.75">
      <c r="A49" s="28" t="s">
        <v>58</v>
      </c>
      <c r="B49" s="82" t="s">
        <v>185</v>
      </c>
      <c r="C49" s="143" t="s">
        <v>291</v>
      </c>
      <c r="D49" s="144"/>
      <c r="E49" s="30">
        <f>E54+E50</f>
        <v>5800000</v>
      </c>
      <c r="F49" s="30">
        <f>F54+F50</f>
        <v>1577866.49</v>
      </c>
      <c r="G49" s="30">
        <f>G54+G50</f>
        <v>4222133.51</v>
      </c>
    </row>
    <row r="50" spans="1:7" s="61" customFormat="1" ht="31.5">
      <c r="A50" s="58" t="s">
        <v>152</v>
      </c>
      <c r="B50" s="83" t="s">
        <v>186</v>
      </c>
      <c r="C50" s="131" t="s">
        <v>267</v>
      </c>
      <c r="D50" s="132"/>
      <c r="E50" s="59">
        <f>SUM(E51:E53)</f>
        <v>328999.51</v>
      </c>
      <c r="F50" s="59">
        <f>SUM(F51:F53)</f>
        <v>106866</v>
      </c>
      <c r="G50" s="56">
        <f t="shared" si="2"/>
        <v>222133.51</v>
      </c>
    </row>
    <row r="51" spans="1:7" s="74" customFormat="1" ht="12.75">
      <c r="A51" s="25" t="s">
        <v>52</v>
      </c>
      <c r="B51" s="82" t="s">
        <v>208</v>
      </c>
      <c r="C51" s="129" t="s">
        <v>306</v>
      </c>
      <c r="D51" s="130"/>
      <c r="E51" s="33">
        <v>100000</v>
      </c>
      <c r="F51" s="33">
        <v>8000</v>
      </c>
      <c r="G51" s="57">
        <f t="shared" si="2"/>
        <v>92000</v>
      </c>
    </row>
    <row r="52" spans="1:7" s="74" customFormat="1" ht="12.75">
      <c r="A52" s="25" t="s">
        <v>53</v>
      </c>
      <c r="B52" s="82" t="s">
        <v>209</v>
      </c>
      <c r="C52" s="129" t="s">
        <v>232</v>
      </c>
      <c r="D52" s="130"/>
      <c r="E52" s="26">
        <v>150000</v>
      </c>
      <c r="F52" s="26">
        <v>98866</v>
      </c>
      <c r="G52" s="57"/>
    </row>
    <row r="53" spans="1:7" ht="12.75">
      <c r="A53" s="25" t="s">
        <v>55</v>
      </c>
      <c r="B53" s="83" t="s">
        <v>187</v>
      </c>
      <c r="C53" s="129" t="s">
        <v>322</v>
      </c>
      <c r="D53" s="130"/>
      <c r="E53" s="26">
        <v>78999.51</v>
      </c>
      <c r="F53" s="26"/>
      <c r="G53" s="42">
        <f>E53-F53</f>
        <v>78999.51</v>
      </c>
    </row>
    <row r="54" spans="1:7" s="88" customFormat="1" ht="33.75">
      <c r="A54" s="73" t="s">
        <v>104</v>
      </c>
      <c r="B54" s="82" t="s">
        <v>300</v>
      </c>
      <c r="C54" s="149" t="s">
        <v>233</v>
      </c>
      <c r="D54" s="150"/>
      <c r="E54" s="63">
        <v>5471000.49</v>
      </c>
      <c r="F54" s="63">
        <v>1471000.49</v>
      </c>
      <c r="G54" s="87">
        <f>E54-F54</f>
        <v>4000000</v>
      </c>
    </row>
    <row r="55" spans="1:7" ht="22.5">
      <c r="A55" s="23" t="s">
        <v>91</v>
      </c>
      <c r="B55" s="83" t="s">
        <v>301</v>
      </c>
      <c r="C55" s="127" t="s">
        <v>268</v>
      </c>
      <c r="D55" s="128"/>
      <c r="E55" s="24">
        <f>SUM(E56:E59)</f>
        <v>411334.00000000006</v>
      </c>
      <c r="F55" s="24">
        <f>SUM(F56:F59)</f>
        <v>116798.97</v>
      </c>
      <c r="G55" s="41">
        <f>E55-F55</f>
        <v>294535.03</v>
      </c>
    </row>
    <row r="56" spans="1:7" ht="12.75">
      <c r="A56" s="25" t="s">
        <v>46</v>
      </c>
      <c r="B56" s="81" t="s">
        <v>302</v>
      </c>
      <c r="C56" s="129" t="s">
        <v>234</v>
      </c>
      <c r="D56" s="130"/>
      <c r="E56" s="26">
        <v>287764.46</v>
      </c>
      <c r="F56" s="26">
        <v>90036.48</v>
      </c>
      <c r="G56" s="57">
        <f aca="true" t="shared" si="3" ref="G56:G63">E56-F56</f>
        <v>197727.98000000004</v>
      </c>
    </row>
    <row r="57" spans="1:7" ht="12.75">
      <c r="A57" s="25" t="s">
        <v>47</v>
      </c>
      <c r="B57" s="81" t="s">
        <v>303</v>
      </c>
      <c r="C57" s="129" t="s">
        <v>235</v>
      </c>
      <c r="D57" s="130"/>
      <c r="E57" s="26">
        <v>86894.6</v>
      </c>
      <c r="F57" s="26">
        <v>26762.49</v>
      </c>
      <c r="G57" s="42">
        <f t="shared" si="3"/>
        <v>60132.11</v>
      </c>
    </row>
    <row r="58" spans="1:7" ht="12.75">
      <c r="A58" s="25" t="s">
        <v>52</v>
      </c>
      <c r="B58" s="81" t="s">
        <v>188</v>
      </c>
      <c r="C58" s="129" t="s">
        <v>258</v>
      </c>
      <c r="D58" s="130"/>
      <c r="E58" s="26">
        <v>7200</v>
      </c>
      <c r="F58" s="26"/>
      <c r="G58" s="42">
        <f>E58-F58</f>
        <v>7200</v>
      </c>
    </row>
    <row r="59" spans="1:7" ht="12.75">
      <c r="A59" s="25" t="s">
        <v>55</v>
      </c>
      <c r="B59" s="81" t="s">
        <v>304</v>
      </c>
      <c r="C59" s="129" t="s">
        <v>236</v>
      </c>
      <c r="D59" s="130"/>
      <c r="E59" s="26">
        <v>29474.94</v>
      </c>
      <c r="F59" s="26"/>
      <c r="G59" s="42">
        <f t="shared" si="3"/>
        <v>29474.94</v>
      </c>
    </row>
    <row r="60" spans="1:7" ht="45">
      <c r="A60" s="23" t="s">
        <v>92</v>
      </c>
      <c r="B60" s="83" t="s">
        <v>305</v>
      </c>
      <c r="C60" s="127" t="s">
        <v>290</v>
      </c>
      <c r="D60" s="128"/>
      <c r="E60" s="24">
        <f>E61</f>
        <v>3046000</v>
      </c>
      <c r="F60" s="24">
        <f>F61</f>
        <v>0</v>
      </c>
      <c r="G60" s="56">
        <f t="shared" si="3"/>
        <v>3046000</v>
      </c>
    </row>
    <row r="61" spans="1:7" s="62" customFormat="1" ht="21">
      <c r="A61" s="58" t="s">
        <v>96</v>
      </c>
      <c r="B61" s="82" t="s">
        <v>189</v>
      </c>
      <c r="C61" s="131" t="s">
        <v>269</v>
      </c>
      <c r="D61" s="132"/>
      <c r="E61" s="59">
        <f>E62+E63</f>
        <v>3046000</v>
      </c>
      <c r="F61" s="59">
        <f>F62+F63</f>
        <v>0</v>
      </c>
      <c r="G61" s="60">
        <f t="shared" si="3"/>
        <v>3046000</v>
      </c>
    </row>
    <row r="62" spans="1:7" ht="12.75">
      <c r="A62" s="25" t="s">
        <v>51</v>
      </c>
      <c r="B62" s="83" t="s">
        <v>190</v>
      </c>
      <c r="C62" s="129" t="s">
        <v>237</v>
      </c>
      <c r="D62" s="130"/>
      <c r="E62" s="26">
        <v>1400000</v>
      </c>
      <c r="F62" s="26"/>
      <c r="G62" s="42">
        <f>E62-F62</f>
        <v>1400000</v>
      </c>
    </row>
    <row r="63" spans="1:7" ht="12.75">
      <c r="A63" s="25" t="s">
        <v>55</v>
      </c>
      <c r="B63" s="83" t="s">
        <v>191</v>
      </c>
      <c r="C63" s="129" t="s">
        <v>238</v>
      </c>
      <c r="D63" s="130"/>
      <c r="E63" s="26">
        <v>1646000</v>
      </c>
      <c r="F63" s="26"/>
      <c r="G63" s="42">
        <f t="shared" si="3"/>
        <v>1646000</v>
      </c>
    </row>
    <row r="64" spans="1:7" ht="12.75">
      <c r="A64" s="23" t="s">
        <v>97</v>
      </c>
      <c r="B64" s="83" t="s">
        <v>192</v>
      </c>
      <c r="C64" s="127" t="s">
        <v>272</v>
      </c>
      <c r="D64" s="128"/>
      <c r="E64" s="24">
        <f>E68+E65</f>
        <v>12159000</v>
      </c>
      <c r="F64" s="24">
        <f>F68+F65</f>
        <v>1356359.72</v>
      </c>
      <c r="G64" s="56">
        <f aca="true" t="shared" si="4" ref="G64:G72">E64-F64</f>
        <v>10802640.28</v>
      </c>
    </row>
    <row r="65" spans="1:7" ht="12.75">
      <c r="A65" s="58" t="s">
        <v>148</v>
      </c>
      <c r="B65" s="82" t="s">
        <v>207</v>
      </c>
      <c r="C65" s="131" t="s">
        <v>271</v>
      </c>
      <c r="D65" s="132"/>
      <c r="E65" s="24">
        <f>SUM(E66:E67)</f>
        <v>3159000</v>
      </c>
      <c r="F65" s="24">
        <f>SUM(F66:F67)</f>
        <v>78175</v>
      </c>
      <c r="G65" s="56">
        <f t="shared" si="4"/>
        <v>3080825</v>
      </c>
    </row>
    <row r="66" spans="1:7" ht="12.75">
      <c r="A66" s="25" t="s">
        <v>51</v>
      </c>
      <c r="B66" s="83" t="s">
        <v>193</v>
      </c>
      <c r="C66" s="129" t="s">
        <v>239</v>
      </c>
      <c r="D66" s="130"/>
      <c r="E66" s="33">
        <v>3080825</v>
      </c>
      <c r="F66" s="33"/>
      <c r="G66" s="42">
        <f>E66-F66</f>
        <v>3080825</v>
      </c>
    </row>
    <row r="67" spans="1:7" ht="12.75">
      <c r="A67" s="25" t="s">
        <v>52</v>
      </c>
      <c r="B67" s="83" t="s">
        <v>193</v>
      </c>
      <c r="C67" s="129" t="s">
        <v>374</v>
      </c>
      <c r="D67" s="130"/>
      <c r="E67" s="33">
        <v>78175</v>
      </c>
      <c r="F67" s="33">
        <v>78175</v>
      </c>
      <c r="G67" s="42">
        <f t="shared" si="4"/>
        <v>0</v>
      </c>
    </row>
    <row r="68" spans="1:7" ht="26.25" customHeight="1">
      <c r="A68" s="58" t="s">
        <v>99</v>
      </c>
      <c r="B68" s="82" t="s">
        <v>194</v>
      </c>
      <c r="C68" s="131" t="s">
        <v>270</v>
      </c>
      <c r="D68" s="132"/>
      <c r="E68" s="59">
        <f>E69+E70</f>
        <v>9000000</v>
      </c>
      <c r="F68" s="59">
        <f>F69+F70</f>
        <v>1278184.72</v>
      </c>
      <c r="G68" s="60">
        <f t="shared" si="4"/>
        <v>7721815.28</v>
      </c>
    </row>
    <row r="69" spans="1:7" ht="12.75">
      <c r="A69" s="25" t="s">
        <v>52</v>
      </c>
      <c r="B69" s="83" t="s">
        <v>312</v>
      </c>
      <c r="C69" s="129" t="s">
        <v>240</v>
      </c>
      <c r="D69" s="130"/>
      <c r="E69" s="26">
        <v>8160000</v>
      </c>
      <c r="F69" s="26">
        <v>1038184.72</v>
      </c>
      <c r="G69" s="42">
        <f t="shared" si="4"/>
        <v>7121815.28</v>
      </c>
    </row>
    <row r="70" spans="1:7" s="62" customFormat="1" ht="21">
      <c r="A70" s="58" t="s">
        <v>100</v>
      </c>
      <c r="B70" s="82" t="s">
        <v>313</v>
      </c>
      <c r="C70" s="131" t="s">
        <v>273</v>
      </c>
      <c r="D70" s="132"/>
      <c r="E70" s="59">
        <f>E71</f>
        <v>840000</v>
      </c>
      <c r="F70" s="59">
        <f>F71</f>
        <v>240000</v>
      </c>
      <c r="G70" s="60">
        <f t="shared" si="4"/>
        <v>600000</v>
      </c>
    </row>
    <row r="71" spans="1:7" ht="12.75">
      <c r="A71" s="25" t="s">
        <v>52</v>
      </c>
      <c r="B71" s="83" t="s">
        <v>314</v>
      </c>
      <c r="C71" s="129" t="s">
        <v>241</v>
      </c>
      <c r="D71" s="130"/>
      <c r="E71" s="26">
        <v>840000</v>
      </c>
      <c r="F71" s="26">
        <v>240000</v>
      </c>
      <c r="G71" s="42">
        <f t="shared" si="4"/>
        <v>600000</v>
      </c>
    </row>
    <row r="72" spans="1:7" ht="12.75">
      <c r="A72" s="23" t="s">
        <v>59</v>
      </c>
      <c r="B72" s="83" t="s">
        <v>327</v>
      </c>
      <c r="C72" s="127" t="s">
        <v>289</v>
      </c>
      <c r="D72" s="128"/>
      <c r="E72" s="24">
        <f>E75+E82+E90+E73</f>
        <v>63451000</v>
      </c>
      <c r="F72" s="24">
        <f>F75+F82+F90+F73</f>
        <v>11820516.25</v>
      </c>
      <c r="G72" s="56">
        <f t="shared" si="4"/>
        <v>51630483.75</v>
      </c>
    </row>
    <row r="73" spans="1:7" ht="12.75">
      <c r="A73" s="23" t="s">
        <v>323</v>
      </c>
      <c r="B73" s="83" t="s">
        <v>328</v>
      </c>
      <c r="C73" s="127" t="s">
        <v>325</v>
      </c>
      <c r="D73" s="128"/>
      <c r="E73" s="24">
        <f>E74</f>
        <v>2500000</v>
      </c>
      <c r="F73" s="24">
        <f>F74</f>
        <v>0</v>
      </c>
      <c r="G73" s="56">
        <f aca="true" t="shared" si="5" ref="G73:G81">E73-F73</f>
        <v>2500000</v>
      </c>
    </row>
    <row r="74" spans="1:7" ht="12.75">
      <c r="A74" s="25" t="s">
        <v>51</v>
      </c>
      <c r="B74" s="83" t="s">
        <v>329</v>
      </c>
      <c r="C74" s="125" t="s">
        <v>326</v>
      </c>
      <c r="D74" s="126"/>
      <c r="E74" s="33">
        <v>2500000</v>
      </c>
      <c r="F74" s="33"/>
      <c r="G74" s="57">
        <f t="shared" si="5"/>
        <v>2500000</v>
      </c>
    </row>
    <row r="75" spans="1:7" ht="12.75">
      <c r="A75" s="23" t="s">
        <v>60</v>
      </c>
      <c r="B75" s="81" t="s">
        <v>330</v>
      </c>
      <c r="C75" s="127" t="s">
        <v>275</v>
      </c>
      <c r="D75" s="128"/>
      <c r="E75" s="24">
        <f>SUM(E76:E81)</f>
        <v>25651000</v>
      </c>
      <c r="F75" s="24">
        <f>SUM(F76:F81)</f>
        <v>6371668.72</v>
      </c>
      <c r="G75" s="56">
        <f t="shared" si="5"/>
        <v>19279331.28</v>
      </c>
    </row>
    <row r="76" spans="1:7" ht="12.75">
      <c r="A76" s="25" t="s">
        <v>52</v>
      </c>
      <c r="B76" s="83" t="s">
        <v>331</v>
      </c>
      <c r="C76" s="129" t="s">
        <v>357</v>
      </c>
      <c r="D76" s="130"/>
      <c r="E76" s="26">
        <v>2978100</v>
      </c>
      <c r="F76" s="26"/>
      <c r="G76" s="42">
        <f>E76-F76</f>
        <v>2978100</v>
      </c>
    </row>
    <row r="77" spans="1:7" ht="12.75">
      <c r="A77" s="25" t="s">
        <v>54</v>
      </c>
      <c r="B77" s="83" t="s">
        <v>332</v>
      </c>
      <c r="C77" s="125" t="s">
        <v>242</v>
      </c>
      <c r="D77" s="126"/>
      <c r="E77" s="33">
        <v>1000000</v>
      </c>
      <c r="F77" s="33"/>
      <c r="G77" s="42">
        <f>E77-F77</f>
        <v>1000000</v>
      </c>
    </row>
    <row r="78" spans="1:7" ht="12.75">
      <c r="A78" s="25" t="s">
        <v>107</v>
      </c>
      <c r="B78" s="81" t="s">
        <v>333</v>
      </c>
      <c r="C78" s="129" t="s">
        <v>324</v>
      </c>
      <c r="D78" s="130"/>
      <c r="E78" s="33">
        <v>439000</v>
      </c>
      <c r="F78" s="33"/>
      <c r="G78" s="42">
        <f t="shared" si="5"/>
        <v>439000</v>
      </c>
    </row>
    <row r="79" spans="1:7" ht="12.75">
      <c r="A79" s="25" t="s">
        <v>51</v>
      </c>
      <c r="B79" s="81" t="s">
        <v>334</v>
      </c>
      <c r="C79" s="129" t="s">
        <v>276</v>
      </c>
      <c r="D79" s="130"/>
      <c r="E79" s="26">
        <v>8769900</v>
      </c>
      <c r="F79" s="26">
        <v>1219894.72</v>
      </c>
      <c r="G79" s="42">
        <f t="shared" si="5"/>
        <v>7550005.28</v>
      </c>
    </row>
    <row r="80" spans="1:7" ht="12.75">
      <c r="A80" s="25" t="s">
        <v>54</v>
      </c>
      <c r="B80" s="83" t="s">
        <v>335</v>
      </c>
      <c r="C80" s="129" t="s">
        <v>277</v>
      </c>
      <c r="D80" s="130"/>
      <c r="E80" s="26">
        <v>4000000</v>
      </c>
      <c r="F80" s="26">
        <v>435000</v>
      </c>
      <c r="G80" s="57">
        <f t="shared" si="5"/>
        <v>3565000</v>
      </c>
    </row>
    <row r="81" spans="1:7" ht="12.75">
      <c r="A81" s="25" t="s">
        <v>55</v>
      </c>
      <c r="B81" s="82" t="s">
        <v>336</v>
      </c>
      <c r="C81" s="129" t="s">
        <v>278</v>
      </c>
      <c r="D81" s="130"/>
      <c r="E81" s="26">
        <v>8464000</v>
      </c>
      <c r="F81" s="26">
        <v>4716774</v>
      </c>
      <c r="G81" s="57">
        <f t="shared" si="5"/>
        <v>3747226</v>
      </c>
    </row>
    <row r="82" spans="1:7" ht="12.75">
      <c r="A82" s="23" t="s">
        <v>61</v>
      </c>
      <c r="B82" s="83" t="s">
        <v>337</v>
      </c>
      <c r="C82" s="127" t="s">
        <v>288</v>
      </c>
      <c r="D82" s="128"/>
      <c r="E82" s="24">
        <f>E83+E87</f>
        <v>4300000</v>
      </c>
      <c r="F82" s="24">
        <f>F83+F87</f>
        <v>1248847.53</v>
      </c>
      <c r="G82" s="56">
        <f aca="true" t="shared" si="6" ref="G82:G96">E82-F82</f>
        <v>3051152.4699999997</v>
      </c>
    </row>
    <row r="83" spans="1:7" s="62" customFormat="1" ht="15" customHeight="1">
      <c r="A83" s="58" t="s">
        <v>101</v>
      </c>
      <c r="B83" s="82" t="s">
        <v>338</v>
      </c>
      <c r="C83" s="131" t="s">
        <v>274</v>
      </c>
      <c r="D83" s="132"/>
      <c r="E83" s="59">
        <f>SUM(E84:E86)</f>
        <v>2100000</v>
      </c>
      <c r="F83" s="59">
        <f>SUM(F84:F86)</f>
        <v>694453.65</v>
      </c>
      <c r="G83" s="56">
        <f t="shared" si="6"/>
        <v>1405546.35</v>
      </c>
    </row>
    <row r="84" spans="1:7" s="62" customFormat="1" ht="15" customHeight="1">
      <c r="A84" s="25" t="s">
        <v>50</v>
      </c>
      <c r="B84" s="82" t="s">
        <v>339</v>
      </c>
      <c r="C84" s="129" t="s">
        <v>255</v>
      </c>
      <c r="D84" s="130"/>
      <c r="E84" s="26">
        <v>1000000</v>
      </c>
      <c r="F84" s="26">
        <v>457547.26</v>
      </c>
      <c r="G84" s="42">
        <f t="shared" si="6"/>
        <v>542452.74</v>
      </c>
    </row>
    <row r="85" spans="1:7" s="62" customFormat="1" ht="15" customHeight="1">
      <c r="A85" s="25" t="s">
        <v>51</v>
      </c>
      <c r="B85" s="83" t="s">
        <v>340</v>
      </c>
      <c r="C85" s="129" t="s">
        <v>256</v>
      </c>
      <c r="D85" s="130"/>
      <c r="E85" s="26">
        <v>1080000</v>
      </c>
      <c r="F85" s="26">
        <v>225000</v>
      </c>
      <c r="G85" s="42">
        <f t="shared" si="6"/>
        <v>855000</v>
      </c>
    </row>
    <row r="86" spans="1:7" s="72" customFormat="1" ht="12.75">
      <c r="A86" s="25" t="s">
        <v>55</v>
      </c>
      <c r="B86" s="83" t="s">
        <v>341</v>
      </c>
      <c r="C86" s="129" t="s">
        <v>257</v>
      </c>
      <c r="D86" s="130"/>
      <c r="E86" s="26">
        <v>20000</v>
      </c>
      <c r="F86" s="26">
        <v>11906.39</v>
      </c>
      <c r="G86" s="57">
        <f t="shared" si="6"/>
        <v>8093.610000000001</v>
      </c>
    </row>
    <row r="87" spans="1:7" s="72" customFormat="1" ht="21">
      <c r="A87" s="58" t="s">
        <v>102</v>
      </c>
      <c r="B87" s="83" t="s">
        <v>342</v>
      </c>
      <c r="C87" s="131" t="s">
        <v>279</v>
      </c>
      <c r="D87" s="132"/>
      <c r="E87" s="59">
        <f>SUM(E88:E89)</f>
        <v>2200000</v>
      </c>
      <c r="F87" s="59">
        <f>SUM(F88:F89)</f>
        <v>554393.88</v>
      </c>
      <c r="G87" s="56">
        <f t="shared" si="6"/>
        <v>1645606.12</v>
      </c>
    </row>
    <row r="88" spans="1:7" ht="12.75">
      <c r="A88" s="25" t="s">
        <v>107</v>
      </c>
      <c r="B88" s="83" t="s">
        <v>343</v>
      </c>
      <c r="C88" s="129" t="s">
        <v>254</v>
      </c>
      <c r="D88" s="130"/>
      <c r="E88" s="33">
        <v>719391.24</v>
      </c>
      <c r="F88" s="33">
        <v>208977.12</v>
      </c>
      <c r="G88" s="57">
        <f t="shared" si="6"/>
        <v>510414.12</v>
      </c>
    </row>
    <row r="89" spans="1:7" ht="12.75">
      <c r="A89" s="25" t="s">
        <v>54</v>
      </c>
      <c r="B89" s="83" t="s">
        <v>344</v>
      </c>
      <c r="C89" s="129" t="s">
        <v>253</v>
      </c>
      <c r="D89" s="130"/>
      <c r="E89" s="33">
        <v>1480608.76</v>
      </c>
      <c r="F89" s="33">
        <v>345416.76</v>
      </c>
      <c r="G89" s="42">
        <f t="shared" si="6"/>
        <v>1135192</v>
      </c>
    </row>
    <row r="90" spans="1:7" ht="22.5">
      <c r="A90" s="23" t="s">
        <v>149</v>
      </c>
      <c r="B90" s="83" t="s">
        <v>345</v>
      </c>
      <c r="C90" s="143" t="s">
        <v>287</v>
      </c>
      <c r="D90" s="144"/>
      <c r="E90" s="59">
        <f>E91</f>
        <v>31000000</v>
      </c>
      <c r="F90" s="59">
        <f>F91</f>
        <v>4200000</v>
      </c>
      <c r="G90" s="56">
        <f>E90-F90</f>
        <v>26800000</v>
      </c>
    </row>
    <row r="91" spans="1:7" ht="22.5">
      <c r="A91" s="25" t="s">
        <v>98</v>
      </c>
      <c r="B91" s="83" t="s">
        <v>346</v>
      </c>
      <c r="C91" s="125" t="s">
        <v>252</v>
      </c>
      <c r="D91" s="126"/>
      <c r="E91" s="26">
        <v>31000000</v>
      </c>
      <c r="F91" s="26">
        <v>4200000</v>
      </c>
      <c r="G91" s="57">
        <f t="shared" si="6"/>
        <v>26800000</v>
      </c>
    </row>
    <row r="92" spans="1:7" ht="22.5">
      <c r="A92" s="23" t="s">
        <v>93</v>
      </c>
      <c r="B92" s="83" t="s">
        <v>347</v>
      </c>
      <c r="C92" s="127" t="s">
        <v>286</v>
      </c>
      <c r="D92" s="128"/>
      <c r="E92" s="24">
        <f>E93+E94</f>
        <v>180000</v>
      </c>
      <c r="F92" s="24">
        <f>F93+F94</f>
        <v>0</v>
      </c>
      <c r="G92" s="42">
        <f>E92-F92</f>
        <v>180000</v>
      </c>
    </row>
    <row r="93" spans="1:7" ht="12.75">
      <c r="A93" s="25" t="s">
        <v>52</v>
      </c>
      <c r="B93" s="83" t="s">
        <v>348</v>
      </c>
      <c r="C93" s="129" t="s">
        <v>251</v>
      </c>
      <c r="D93" s="130"/>
      <c r="E93" s="26">
        <v>80000</v>
      </c>
      <c r="F93" s="26"/>
      <c r="G93" s="42">
        <f t="shared" si="6"/>
        <v>80000</v>
      </c>
    </row>
    <row r="94" spans="1:7" ht="12.75">
      <c r="A94" s="25" t="s">
        <v>53</v>
      </c>
      <c r="B94" s="83" t="s">
        <v>349</v>
      </c>
      <c r="C94" s="129" t="s">
        <v>250</v>
      </c>
      <c r="D94" s="130"/>
      <c r="E94" s="26">
        <v>100000</v>
      </c>
      <c r="F94" s="26"/>
      <c r="G94" s="56">
        <f t="shared" si="6"/>
        <v>100000</v>
      </c>
    </row>
    <row r="95" spans="1:7" ht="12.75">
      <c r="A95" s="23" t="s">
        <v>71</v>
      </c>
      <c r="B95" s="82" t="s">
        <v>350</v>
      </c>
      <c r="C95" s="127" t="s">
        <v>285</v>
      </c>
      <c r="D95" s="128"/>
      <c r="E95" s="24">
        <f>E96+E97</f>
        <v>9500000</v>
      </c>
      <c r="F95" s="24">
        <f>F96+F97</f>
        <v>2201250</v>
      </c>
      <c r="G95" s="56">
        <f t="shared" si="6"/>
        <v>7298750</v>
      </c>
    </row>
    <row r="96" spans="1:7" ht="24" customHeight="1">
      <c r="A96" s="25" t="s">
        <v>98</v>
      </c>
      <c r="B96" s="83" t="s">
        <v>351</v>
      </c>
      <c r="C96" s="129" t="s">
        <v>248</v>
      </c>
      <c r="D96" s="130"/>
      <c r="E96" s="33">
        <v>9100000</v>
      </c>
      <c r="F96" s="33">
        <v>2100000</v>
      </c>
      <c r="G96" s="57">
        <f t="shared" si="6"/>
        <v>7000000</v>
      </c>
    </row>
    <row r="97" spans="1:7" ht="22.5">
      <c r="A97" s="25" t="s">
        <v>62</v>
      </c>
      <c r="B97" s="82" t="s">
        <v>352</v>
      </c>
      <c r="C97" s="129" t="s">
        <v>249</v>
      </c>
      <c r="D97" s="130"/>
      <c r="E97" s="26">
        <v>400000</v>
      </c>
      <c r="F97" s="26">
        <v>101250</v>
      </c>
      <c r="G97" s="87">
        <f aca="true" t="shared" si="7" ref="G97:G102">E97-F97</f>
        <v>298750</v>
      </c>
    </row>
    <row r="98" spans="1:7" ht="12.75">
      <c r="A98" s="23" t="s">
        <v>111</v>
      </c>
      <c r="B98" s="83" t="s">
        <v>353</v>
      </c>
      <c r="C98" s="127" t="s">
        <v>284</v>
      </c>
      <c r="D98" s="128"/>
      <c r="E98" s="30">
        <f>E99+E101</f>
        <v>550000</v>
      </c>
      <c r="F98" s="30">
        <f>F99+F101</f>
        <v>157124</v>
      </c>
      <c r="G98" s="56">
        <f t="shared" si="7"/>
        <v>392876</v>
      </c>
    </row>
    <row r="99" spans="1:7" ht="12.75">
      <c r="A99" s="58" t="s">
        <v>112</v>
      </c>
      <c r="B99" s="83" t="s">
        <v>354</v>
      </c>
      <c r="C99" s="131" t="s">
        <v>280</v>
      </c>
      <c r="D99" s="132"/>
      <c r="E99" s="59">
        <f>E100</f>
        <v>200000</v>
      </c>
      <c r="F99" s="59">
        <f>F100</f>
        <v>70124</v>
      </c>
      <c r="G99" s="56">
        <f t="shared" si="7"/>
        <v>129876</v>
      </c>
    </row>
    <row r="100" spans="1:7" ht="22.5">
      <c r="A100" s="25" t="s">
        <v>114</v>
      </c>
      <c r="B100" s="83" t="s">
        <v>368</v>
      </c>
      <c r="C100" s="129" t="s">
        <v>247</v>
      </c>
      <c r="D100" s="130"/>
      <c r="E100" s="26">
        <v>200000</v>
      </c>
      <c r="F100" s="26">
        <v>70124</v>
      </c>
      <c r="G100" s="57">
        <f t="shared" si="7"/>
        <v>129876</v>
      </c>
    </row>
    <row r="101" spans="1:7" ht="12.75">
      <c r="A101" s="58" t="s">
        <v>113</v>
      </c>
      <c r="B101" s="83" t="s">
        <v>369</v>
      </c>
      <c r="C101" s="131" t="s">
        <v>283</v>
      </c>
      <c r="D101" s="132"/>
      <c r="E101" s="59">
        <f>E102</f>
        <v>350000</v>
      </c>
      <c r="F101" s="59">
        <f>F102</f>
        <v>87000</v>
      </c>
      <c r="G101" s="56">
        <f t="shared" si="7"/>
        <v>263000</v>
      </c>
    </row>
    <row r="102" spans="1:7" ht="12.75">
      <c r="A102" s="25" t="s">
        <v>108</v>
      </c>
      <c r="B102" s="83" t="s">
        <v>370</v>
      </c>
      <c r="C102" s="129" t="s">
        <v>246</v>
      </c>
      <c r="D102" s="130"/>
      <c r="E102" s="26">
        <v>350000</v>
      </c>
      <c r="F102" s="26">
        <v>87000</v>
      </c>
      <c r="G102" s="57">
        <f t="shared" si="7"/>
        <v>263000</v>
      </c>
    </row>
    <row r="103" spans="1:7" ht="22.5">
      <c r="A103" s="23" t="s">
        <v>94</v>
      </c>
      <c r="B103" s="83" t="s">
        <v>371</v>
      </c>
      <c r="C103" s="127" t="s">
        <v>282</v>
      </c>
      <c r="D103" s="128"/>
      <c r="E103" s="24">
        <f>E104+E105</f>
        <v>180000</v>
      </c>
      <c r="F103" s="24">
        <f>F104+F105</f>
        <v>11000</v>
      </c>
      <c r="G103" s="56">
        <f>E103-F103</f>
        <v>169000</v>
      </c>
    </row>
    <row r="104" spans="1:7" ht="12.75">
      <c r="A104" s="25" t="s">
        <v>53</v>
      </c>
      <c r="B104" s="83" t="s">
        <v>372</v>
      </c>
      <c r="C104" s="129" t="s">
        <v>245</v>
      </c>
      <c r="D104" s="130"/>
      <c r="E104" s="26">
        <v>100000</v>
      </c>
      <c r="F104" s="26">
        <v>11000</v>
      </c>
      <c r="G104" s="57">
        <f>E104-F104</f>
        <v>89000</v>
      </c>
    </row>
    <row r="105" spans="1:7" ht="12.75">
      <c r="A105" s="71" t="s">
        <v>55</v>
      </c>
      <c r="B105" s="91">
        <v>290</v>
      </c>
      <c r="C105" s="129" t="s">
        <v>244</v>
      </c>
      <c r="D105" s="130"/>
      <c r="E105" s="44">
        <v>80000</v>
      </c>
      <c r="F105" s="44"/>
      <c r="G105" s="57">
        <f>E105-F105</f>
        <v>80000</v>
      </c>
    </row>
    <row r="106" spans="1:7" ht="22.5">
      <c r="A106" s="23" t="s">
        <v>110</v>
      </c>
      <c r="B106" s="91">
        <v>291</v>
      </c>
      <c r="C106" s="127" t="s">
        <v>281</v>
      </c>
      <c r="D106" s="128"/>
      <c r="E106" s="89">
        <f>E107</f>
        <v>2639000</v>
      </c>
      <c r="F106" s="89">
        <f>F107</f>
        <v>720000</v>
      </c>
      <c r="G106" s="56">
        <f>E106-F106</f>
        <v>1919000</v>
      </c>
    </row>
    <row r="107" spans="1:7" ht="22.5">
      <c r="A107" s="25" t="s">
        <v>98</v>
      </c>
      <c r="B107" s="91">
        <v>292</v>
      </c>
      <c r="C107" s="125" t="s">
        <v>243</v>
      </c>
      <c r="D107" s="126"/>
      <c r="E107" s="44">
        <v>2639000</v>
      </c>
      <c r="F107" s="44">
        <v>720000</v>
      </c>
      <c r="G107" s="57">
        <f>E107-F107</f>
        <v>1919000</v>
      </c>
    </row>
    <row r="108" spans="1:7" ht="12.75">
      <c r="A108" s="23" t="s">
        <v>63</v>
      </c>
      <c r="B108" s="23"/>
      <c r="C108" s="127" t="s">
        <v>32</v>
      </c>
      <c r="D108" s="128"/>
      <c r="E108" s="93">
        <f>'Доходы 1'!D19-Расходы1!E13</f>
        <v>-3930400</v>
      </c>
      <c r="F108" s="93">
        <f>'Доходы 1'!F19-Расходы1!F13</f>
        <v>-6037807.779999994</v>
      </c>
      <c r="G108" s="90"/>
    </row>
    <row r="109" ht="12.75">
      <c r="B109" s="94"/>
    </row>
    <row r="110" ht="12.75">
      <c r="B110" s="94"/>
    </row>
    <row r="111" ht="12.75">
      <c r="B111" s="94"/>
    </row>
  </sheetData>
  <sheetProtection/>
  <mergeCells count="103">
    <mergeCell ref="C86:D86"/>
    <mergeCell ref="C90:D90"/>
    <mergeCell ref="C95:D95"/>
    <mergeCell ref="C80:D80"/>
    <mergeCell ref="C92:D92"/>
    <mergeCell ref="C76:D76"/>
    <mergeCell ref="C77:D77"/>
    <mergeCell ref="C83:D83"/>
    <mergeCell ref="C57:D57"/>
    <mergeCell ref="C54:D54"/>
    <mergeCell ref="C58:D58"/>
    <mergeCell ref="C55:D55"/>
    <mergeCell ref="C60:D60"/>
    <mergeCell ref="C101:D101"/>
    <mergeCell ref="C81:D81"/>
    <mergeCell ref="C100:D100"/>
    <mergeCell ref="C82:D82"/>
    <mergeCell ref="C66:D66"/>
    <mergeCell ref="C59:D59"/>
    <mergeCell ref="C79:D79"/>
    <mergeCell ref="C61:D61"/>
    <mergeCell ref="C62:D62"/>
    <mergeCell ref="C64:D64"/>
    <mergeCell ref="C63:D63"/>
    <mergeCell ref="C72:D72"/>
    <mergeCell ref="C78:D78"/>
    <mergeCell ref="C73:D73"/>
    <mergeCell ref="C23:D23"/>
    <mergeCell ref="C51:D51"/>
    <mergeCell ref="C50:D50"/>
    <mergeCell ref="C44:D44"/>
    <mergeCell ref="G4:G9"/>
    <mergeCell ref="C12:D12"/>
    <mergeCell ref="C14:D14"/>
    <mergeCell ref="C13:D13"/>
    <mergeCell ref="F4:F9"/>
    <mergeCell ref="C26:D26"/>
    <mergeCell ref="C33:D33"/>
    <mergeCell ref="C45:D45"/>
    <mergeCell ref="C31:D31"/>
    <mergeCell ref="C41:D41"/>
    <mergeCell ref="C39:D39"/>
    <mergeCell ref="C28:D28"/>
    <mergeCell ref="C29:D29"/>
    <mergeCell ref="C43:D43"/>
    <mergeCell ref="C40:D40"/>
    <mergeCell ref="A2:E2"/>
    <mergeCell ref="A4:A11"/>
    <mergeCell ref="C4:D11"/>
    <mergeCell ref="E4:E11"/>
    <mergeCell ref="C19:D19"/>
    <mergeCell ref="C18:D18"/>
    <mergeCell ref="C16:D16"/>
    <mergeCell ref="C21:D21"/>
    <mergeCell ref="C25:D25"/>
    <mergeCell ref="C15:D15"/>
    <mergeCell ref="C36:D36"/>
    <mergeCell ref="C17:D17"/>
    <mergeCell ref="C27:D27"/>
    <mergeCell ref="C20:D20"/>
    <mergeCell ref="C30:D30"/>
    <mergeCell ref="C22:D22"/>
    <mergeCell ref="C24:D24"/>
    <mergeCell ref="C32:D32"/>
    <mergeCell ref="C105:D105"/>
    <mergeCell ref="C106:D106"/>
    <mergeCell ref="C67:D67"/>
    <mergeCell ref="C65:D65"/>
    <mergeCell ref="C70:D70"/>
    <mergeCell ref="C68:D68"/>
    <mergeCell ref="C53:D53"/>
    <mergeCell ref="C49:D49"/>
    <mergeCell ref="C48:D48"/>
    <mergeCell ref="C88:D88"/>
    <mergeCell ref="C85:D85"/>
    <mergeCell ref="C89:D89"/>
    <mergeCell ref="C42:D42"/>
    <mergeCell ref="C37:D37"/>
    <mergeCell ref="C38:D38"/>
    <mergeCell ref="C47:D47"/>
    <mergeCell ref="C56:D56"/>
    <mergeCell ref="C71:D71"/>
    <mergeCell ref="C75:D75"/>
    <mergeCell ref="C34:D34"/>
    <mergeCell ref="C35:D35"/>
    <mergeCell ref="C46:D46"/>
    <mergeCell ref="C52:D52"/>
    <mergeCell ref="C99:D99"/>
    <mergeCell ref="C97:D97"/>
    <mergeCell ref="C87:D87"/>
    <mergeCell ref="C69:D69"/>
    <mergeCell ref="C84:D84"/>
    <mergeCell ref="C74:D74"/>
    <mergeCell ref="C107:D107"/>
    <mergeCell ref="C108:D108"/>
    <mergeCell ref="C102:D102"/>
    <mergeCell ref="C103:D103"/>
    <mergeCell ref="C91:D91"/>
    <mergeCell ref="C93:D93"/>
    <mergeCell ref="C98:D98"/>
    <mergeCell ref="C104:D104"/>
    <mergeCell ref="C96:D96"/>
    <mergeCell ref="C94:D94"/>
  </mergeCells>
  <conditionalFormatting sqref="F14 E108:F108 G78:G107 G13:G21 G50:G65 G25:G48 G67:G75">
    <cfRule type="cellIs" priority="63" dxfId="10" operator="equal" stopIfTrue="1">
      <formula>0</formula>
    </cfRule>
  </conditionalFormatting>
  <conditionalFormatting sqref="G76:G77">
    <cfRule type="cellIs" priority="4" dxfId="10" operator="equal" stopIfTrue="1">
      <formula>0</formula>
    </cfRule>
  </conditionalFormatting>
  <conditionalFormatting sqref="G22:G23">
    <cfRule type="cellIs" priority="3" dxfId="10" operator="equal" stopIfTrue="1">
      <formula>0</formula>
    </cfRule>
  </conditionalFormatting>
  <conditionalFormatting sqref="G24">
    <cfRule type="cellIs" priority="2" dxfId="10" operator="equal" stopIfTrue="1">
      <formula>0</formula>
    </cfRule>
  </conditionalFormatting>
  <conditionalFormatting sqref="G66">
    <cfRule type="cellIs" priority="1" dxfId="10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36"/>
  <sheetViews>
    <sheetView showGridLines="0" tabSelected="1" zoomScalePageLayoutView="0" workbookViewId="0" topLeftCell="A4">
      <selection activeCell="E22" sqref="E22:E23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63" t="s">
        <v>18</v>
      </c>
      <c r="B1" s="163"/>
      <c r="C1" s="163"/>
      <c r="D1" s="163"/>
      <c r="E1" s="163"/>
      <c r="F1" s="163"/>
    </row>
    <row r="2" spans="1:6" ht="12.75" customHeight="1">
      <c r="A2" s="133" t="s">
        <v>199</v>
      </c>
      <c r="B2" s="133"/>
      <c r="C2" s="133"/>
      <c r="D2" s="133"/>
      <c r="E2" s="133"/>
      <c r="F2" s="13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21" t="s">
        <v>10</v>
      </c>
      <c r="C4" s="121" t="s">
        <v>24</v>
      </c>
      <c r="D4" s="100" t="s">
        <v>16</v>
      </c>
      <c r="E4" s="100" t="s">
        <v>11</v>
      </c>
      <c r="F4" s="97" t="s">
        <v>14</v>
      </c>
    </row>
    <row r="5" spans="1:6" ht="4.5" customHeight="1">
      <c r="A5" s="119"/>
      <c r="B5" s="122"/>
      <c r="C5" s="122"/>
      <c r="D5" s="101"/>
      <c r="E5" s="101"/>
      <c r="F5" s="98"/>
    </row>
    <row r="6" spans="1:6" ht="6" customHeight="1">
      <c r="A6" s="119"/>
      <c r="B6" s="122"/>
      <c r="C6" s="122"/>
      <c r="D6" s="101"/>
      <c r="E6" s="101"/>
      <c r="F6" s="98"/>
    </row>
    <row r="7" spans="1:6" ht="4.5" customHeight="1">
      <c r="A7" s="119"/>
      <c r="B7" s="122"/>
      <c r="C7" s="122"/>
      <c r="D7" s="101"/>
      <c r="E7" s="101"/>
      <c r="F7" s="98"/>
    </row>
    <row r="8" spans="1:6" ht="6" customHeight="1">
      <c r="A8" s="119"/>
      <c r="B8" s="122"/>
      <c r="C8" s="122"/>
      <c r="D8" s="101"/>
      <c r="E8" s="101"/>
      <c r="F8" s="98"/>
    </row>
    <row r="9" spans="1:6" ht="6" customHeight="1">
      <c r="A9" s="119"/>
      <c r="B9" s="122"/>
      <c r="C9" s="122"/>
      <c r="D9" s="101"/>
      <c r="E9" s="101"/>
      <c r="F9" s="98"/>
    </row>
    <row r="10" spans="1:6" ht="18" customHeight="1">
      <c r="A10" s="120"/>
      <c r="B10" s="123"/>
      <c r="C10" s="123"/>
      <c r="D10" s="102"/>
      <c r="E10" s="102"/>
      <c r="F10" s="99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12</v>
      </c>
    </row>
    <row r="12" spans="1:6" ht="25.5">
      <c r="A12" s="85" t="s">
        <v>197</v>
      </c>
      <c r="B12" s="32" t="s">
        <v>64</v>
      </c>
      <c r="C12" s="32" t="s">
        <v>32</v>
      </c>
      <c r="D12" s="33">
        <f>D19</f>
        <v>3930400</v>
      </c>
      <c r="E12" s="33">
        <f>E19</f>
        <v>6037807.780000001</v>
      </c>
      <c r="F12" s="33">
        <f>D12-E12</f>
        <v>-2107407.780000001</v>
      </c>
    </row>
    <row r="13" spans="1:6" ht="35.25" customHeight="1">
      <c r="A13" s="31" t="s">
        <v>204</v>
      </c>
      <c r="B13" s="32" t="s">
        <v>65</v>
      </c>
      <c r="C13" s="32" t="s">
        <v>32</v>
      </c>
      <c r="D13" s="30"/>
      <c r="E13" s="30"/>
      <c r="F13" s="30">
        <f>D13-E13</f>
        <v>0</v>
      </c>
    </row>
    <row r="14" spans="1:6" ht="12.75">
      <c r="A14" s="31" t="s">
        <v>196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85" t="s">
        <v>198</v>
      </c>
      <c r="B16" s="32" t="s">
        <v>66</v>
      </c>
      <c r="C16" s="32" t="s">
        <v>32</v>
      </c>
      <c r="D16" s="30"/>
      <c r="E16" s="30"/>
      <c r="F16" s="30">
        <f>D16-E16</f>
        <v>0</v>
      </c>
    </row>
    <row r="17" spans="1:6" ht="12.75">
      <c r="A17" s="31" t="s">
        <v>196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86" t="s">
        <v>67</v>
      </c>
      <c r="B19" s="32" t="s">
        <v>68</v>
      </c>
      <c r="C19" s="29" t="s">
        <v>31</v>
      </c>
      <c r="D19" s="33">
        <f>D20+D22</f>
        <v>3930400</v>
      </c>
      <c r="E19" s="33">
        <f>E20+E22</f>
        <v>6037807.780000001</v>
      </c>
      <c r="F19" s="33">
        <f>D19-E19</f>
        <v>-2107407.780000001</v>
      </c>
    </row>
    <row r="20" spans="1:6" ht="12.75">
      <c r="A20" s="153" t="s">
        <v>201</v>
      </c>
      <c r="B20" s="157" t="s">
        <v>69</v>
      </c>
      <c r="C20" s="157" t="s">
        <v>73</v>
      </c>
      <c r="D20" s="155">
        <f>-'Доходы 1'!D19:E19</f>
        <v>-105785934</v>
      </c>
      <c r="E20" s="155">
        <v>-21336881.18</v>
      </c>
      <c r="F20" s="151" t="s">
        <v>32</v>
      </c>
    </row>
    <row r="21" spans="1:6" ht="12.75" customHeight="1">
      <c r="A21" s="154"/>
      <c r="B21" s="158"/>
      <c r="C21" s="158"/>
      <c r="D21" s="156"/>
      <c r="E21" s="156"/>
      <c r="F21" s="152"/>
    </row>
    <row r="22" spans="1:6" ht="12.75" customHeight="1">
      <c r="A22" s="153" t="s">
        <v>200</v>
      </c>
      <c r="B22" s="157" t="s">
        <v>70</v>
      </c>
      <c r="C22" s="157" t="s">
        <v>72</v>
      </c>
      <c r="D22" s="155">
        <f>Расходы1!E13</f>
        <v>109716334</v>
      </c>
      <c r="E22" s="155">
        <v>27374688.96</v>
      </c>
      <c r="F22" s="151" t="s">
        <v>32</v>
      </c>
    </row>
    <row r="23" spans="1:6" ht="12.75" customHeight="1">
      <c r="A23" s="154"/>
      <c r="B23" s="158"/>
      <c r="C23" s="158"/>
      <c r="D23" s="156"/>
      <c r="E23" s="156"/>
      <c r="F23" s="152"/>
    </row>
    <row r="26" ht="12.75">
      <c r="A26" s="65"/>
    </row>
    <row r="27" ht="12.75">
      <c r="A27" s="66"/>
    </row>
    <row r="28" spans="1:5" ht="12.75">
      <c r="A28" s="67" t="s">
        <v>116</v>
      </c>
      <c r="B28" s="67"/>
      <c r="C28" s="70"/>
      <c r="D28" s="67"/>
      <c r="E28" s="70" t="s">
        <v>117</v>
      </c>
    </row>
    <row r="29" spans="1:5" ht="12.75">
      <c r="A29" s="159" t="s">
        <v>122</v>
      </c>
      <c r="B29" s="159"/>
      <c r="C29" s="159"/>
      <c r="D29" s="159"/>
      <c r="E29" s="68" t="s">
        <v>118</v>
      </c>
    </row>
    <row r="30" spans="1:5" ht="12.75">
      <c r="A30" s="67" t="s">
        <v>202</v>
      </c>
      <c r="B30" s="160"/>
      <c r="C30" s="161"/>
      <c r="D30" s="160"/>
      <c r="E30" s="161" t="s">
        <v>121</v>
      </c>
    </row>
    <row r="31" spans="1:5" ht="12.75">
      <c r="A31" s="67" t="s">
        <v>119</v>
      </c>
      <c r="B31" s="160"/>
      <c r="C31" s="162"/>
      <c r="D31" s="160"/>
      <c r="E31" s="162"/>
    </row>
    <row r="32" spans="1:5" ht="12.75">
      <c r="A32" s="159" t="s">
        <v>123</v>
      </c>
      <c r="B32" s="159"/>
      <c r="C32" s="159"/>
      <c r="D32" s="159"/>
      <c r="E32" s="68" t="s">
        <v>118</v>
      </c>
    </row>
    <row r="33" spans="1:5" ht="12.75">
      <c r="A33" s="67" t="s">
        <v>120</v>
      </c>
      <c r="B33" s="67"/>
      <c r="C33" s="70"/>
      <c r="D33" s="67"/>
      <c r="E33" s="70" t="s">
        <v>121</v>
      </c>
    </row>
    <row r="34" spans="1:5" ht="12.75">
      <c r="A34" s="159" t="s">
        <v>124</v>
      </c>
      <c r="B34" s="159"/>
      <c r="C34" s="159"/>
      <c r="D34" s="159"/>
      <c r="E34" s="68" t="s">
        <v>118</v>
      </c>
    </row>
    <row r="35" spans="1:5" ht="12.75">
      <c r="A35" s="68"/>
      <c r="B35" s="68"/>
      <c r="C35" s="68"/>
      <c r="D35" s="68"/>
      <c r="E35" s="68"/>
    </row>
    <row r="36" spans="1:5" ht="12.75">
      <c r="A36" s="69" t="s">
        <v>373</v>
      </c>
      <c r="B36" s="68"/>
      <c r="C36" s="68"/>
      <c r="D36" s="68"/>
      <c r="E36" s="68"/>
    </row>
  </sheetData>
  <sheetProtection/>
  <mergeCells count="27"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  <mergeCell ref="E4:E10"/>
    <mergeCell ref="B22:B23"/>
    <mergeCell ref="A34:D34"/>
    <mergeCell ref="A29:D29"/>
    <mergeCell ref="B30:B31"/>
    <mergeCell ref="C30:C31"/>
    <mergeCell ref="D30:D31"/>
    <mergeCell ref="E22:E23"/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</mergeCells>
  <conditionalFormatting sqref="F19:F20 F22 E12:F18">
    <cfRule type="cellIs" priority="2" dxfId="10" operator="equal" stopIfTrue="1">
      <formula>0</formula>
    </cfRule>
  </conditionalFormatting>
  <conditionalFormatting sqref="E22">
    <cfRule type="cellIs" priority="1" dxfId="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2014-05-05T10:51:23Z</cp:lastPrinted>
  <dcterms:created xsi:type="dcterms:W3CDTF">1999-06-18T11:49:53Z</dcterms:created>
  <dcterms:modified xsi:type="dcterms:W3CDTF">2014-05-05T11:05:36Z</dcterms:modified>
  <cp:category/>
  <cp:version/>
  <cp:contentType/>
  <cp:contentStatus/>
</cp:coreProperties>
</file>